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Сайты актуальные\Встарь\Образ Встарь Новый 2019\LibraryOwnData\Calculations\"/>
    </mc:Choice>
  </mc:AlternateContent>
  <xr:revisionPtr revIDLastSave="0" documentId="13_ncr:1_{58FB3ECE-0BDB-42E2-B0F5-72977F078F52}" xr6:coauthVersionLast="40" xr6:coauthVersionMax="40" xr10:uidLastSave="{00000000-0000-0000-0000-000000000000}"/>
  <bookViews>
    <workbookView xWindow="0" yWindow="3135" windowWidth="31020" windowHeight="16440" xr2:uid="{00000000-000D-0000-FFFF-FFFF00000000}"/>
  </bookViews>
  <sheets>
    <sheet name="Первое разделение" sheetId="1" r:id="rId1"/>
    <sheet name="Второе разделение" sheetId="2" r:id="rId2"/>
    <sheet name="Третье разделение" sheetId="3" r:id="rId3"/>
    <sheet name="Четвертое разделение" sheetId="4" r:id="rId4"/>
    <sheet name="Пятое разделение" sheetId="5" r:id="rId5"/>
  </sheets>
  <calcPr calcId="181029"/>
</workbook>
</file>

<file path=xl/calcChain.xml><?xml version="1.0" encoding="utf-8"?>
<calcChain xmlns="http://schemas.openxmlformats.org/spreadsheetml/2006/main">
  <c r="E33" i="5" l="1"/>
  <c r="E35" i="5" s="1"/>
  <c r="D33" i="5"/>
  <c r="D35" i="5" s="1"/>
  <c r="B22" i="5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E67" i="4"/>
  <c r="E69" i="4" s="1"/>
  <c r="D67" i="4"/>
  <c r="D69" i="4" s="1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I37" i="3"/>
  <c r="I39" i="3" s="1"/>
  <c r="H37" i="3"/>
  <c r="H39" i="3" s="1"/>
  <c r="E37" i="3"/>
  <c r="D37" i="3"/>
  <c r="D39" i="3" s="1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G39" i="3"/>
  <c r="F39" i="3"/>
  <c r="E39" i="3"/>
  <c r="E36" i="1"/>
  <c r="I90" i="2"/>
  <c r="I92" i="2" s="1"/>
  <c r="H90" i="2"/>
  <c r="H92" i="2" s="1"/>
  <c r="G90" i="2"/>
  <c r="G92" i="2" s="1"/>
  <c r="F90" i="2"/>
  <c r="F92" i="2" s="1"/>
  <c r="D90" i="2"/>
  <c r="D92" i="2" s="1"/>
  <c r="E90" i="2"/>
  <c r="E92" i="2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I36" i="1"/>
  <c r="I38" i="1" s="1"/>
  <c r="H36" i="1"/>
  <c r="H38" i="1" s="1"/>
  <c r="G36" i="1"/>
  <c r="G38" i="1" s="1"/>
  <c r="F36" i="1"/>
  <c r="F38" i="1" s="1"/>
  <c r="E38" i="1"/>
  <c r="D36" i="1"/>
  <c r="D38" i="1" s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<sst xmlns="http://schemas.openxmlformats.org/spreadsheetml/2006/main" count="302" uniqueCount="249">
  <si>
    <t>Ведомость о государственных доходах за 1769 год</t>
  </si>
  <si>
    <t>Звание сборов</t>
  </si>
  <si>
    <t>Итого во всём государстве</t>
  </si>
  <si>
    <t>в приход поступило</t>
  </si>
  <si>
    <t>в доимке осталось</t>
  </si>
  <si>
    <t>всего</t>
  </si>
  <si>
    <t>руб.</t>
  </si>
  <si>
    <t>коп.</t>
  </si>
  <si>
    <t>Разделения первого</t>
  </si>
  <si>
    <t>Окладных непременных:</t>
  </si>
  <si>
    <t>Семигривенных, по плакату</t>
  </si>
  <si>
    <t>Четырехгривенных, по плакату же 1724 г. положенных</t>
  </si>
  <si>
    <t>Шестигривенных, по указу</t>
  </si>
  <si>
    <t>Прибавочных — по указу 1768 г. на государственных крестьян в двурублевой оклад на одну вторую половину, которой сбор со оной и начался</t>
  </si>
  <si>
    <t>Двурублевых с экономических крестьян — по указу 1768 г. на первую половину по 75 коп., а на вторую по</t>
  </si>
  <si>
    <t>Сорокалтынных с купечества и цеховых, по плакату</t>
  </si>
  <si>
    <t>Пятигривенных с крестьян и с купечествующих, положенных по плакату и указу 1747 г. сверх семи гривен, которые они вообще со всеми крестьянами платили</t>
  </si>
  <si>
    <t>С раскольников за раскол, положенных по указам 1716 и 1728 гг.</t>
  </si>
  <si>
    <t>С однодворцев, сверх семигривенного оклада, рублевых, по указу 1764 г. положенных</t>
  </si>
  <si>
    <t>Отписных деревень с крестьян, по указу 1765 г. сбираемых</t>
  </si>
  <si>
    <t>С иноверцов некрещенных, тептерей и бобылей осмигривенных, по указу 1747 г. положенных</t>
  </si>
  <si>
    <t>Накладных по две копейки при платеже подушных денег — по указам 1724 и 1736 гг</t>
  </si>
  <si>
    <t>С цыган семигривенных, по указу 1766 г. положенных</t>
  </si>
  <si>
    <t>С астраханских мещан и армян, по указу 1746 г. положенных</t>
  </si>
  <si>
    <t>С самоедей и лопарей сбираемых, как в ведомостях показано, по указу 1704 г.</t>
  </si>
  <si>
    <t>С черкас ведомства Слободской губернии, по указу 1765 г. положенных</t>
  </si>
  <si>
    <t>С ясашных за ясак — по указу 1727 г.</t>
  </si>
  <si>
    <t>С малороссиян, положенных по учреждению генерала-фельдмаршала графа Румянцова</t>
  </si>
  <si>
    <t>С подданных бобровников и стрелков чиншовых, по какому закону — в ведомостях не показано</t>
  </si>
  <si>
    <t>Киевского войта с мещан — по грамоте 1764 г.</t>
  </si>
  <si>
    <t>На турецкую войну положенной контрибуции — по имянному 1768 г. декабря 30-го дня указу</t>
  </si>
  <si>
    <t>Земских сборов аренды стации *  и конной службы денег, собираемых по ревизии</t>
  </si>
  <si>
    <t>* Стацея (польск.) — сбор с украинских крестьян припасов и фуража для армии во время войн. В XVIII в. стацея часто платилась деньгами (см. В. Даль, Толковый словарь живого великорусского языка, М., 1955, т. IV, стр. 319).</t>
  </si>
  <si>
    <t>Бухгалтерская ошибка</t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</si>
  <si>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 xml:space="preserve"> первого разделения (реальный просчет)</t>
    </r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</si>
  <si>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 xml:space="preserve"> первого разделения (в бюджете)</t>
    </r>
  </si>
  <si>
    <t>Разделения второго</t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</si>
  <si>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 xml:space="preserve"> второго разделения (реальный просчет)</t>
    </r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</si>
  <si>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 xml:space="preserve"> второго разделения (в бюджете)</t>
    </r>
  </si>
  <si>
    <t>Окладных, по временам переменяющихся:</t>
  </si>
  <si>
    <t>Питейных откупных и на вере состоящих с накладными — по указу 1750, 1756 и 1763 гг.</t>
  </si>
  <si>
    <t>С явки пив и медов — по указу 1763 г.</t>
  </si>
  <si>
    <t>Конских пошлин — по ижерским статьям 1704 г.</t>
  </si>
  <si>
    <t>С рыбных ловель, на откупу состоящих</t>
  </si>
  <si>
    <t>С торговых бань — по указу 1704 г.</t>
  </si>
  <si>
    <t>С мельниц казенных, на откупу состоящих</t>
  </si>
  <si>
    <t>С стругового и лодочного караула, которой платится от Казанского магистрата, а по какому закону — в ведомостях не показано</t>
  </si>
  <si>
    <t>С Кабаньего острова, которой в силу указа 1762 г. состоит в вечном владении Черноярской ратуши</t>
  </si>
  <si>
    <t>С карантинного дома, состоящего на откупу</t>
  </si>
  <si>
    <t>С железных заводов доминных — по указу 1763 г.</t>
  </si>
  <si>
    <t>С медеплавильных печек — по указу 1763 г.</t>
  </si>
  <si>
    <t>С чугуна четырекопеешных вместо десятины — по указу 1764 г.</t>
  </si>
  <si>
    <t>С меди десятины — но указу 1764 г.</t>
  </si>
  <si>
    <t>С фабричных станов</t>
  </si>
  <si>
    <t>С фабричных капиталов; оные оба сбора вступают по указу 1769 г.</t>
  </si>
  <si>
    <t>С крестьянских горнов — по указу 1769 г.</t>
  </si>
  <si>
    <t>С домовых фабричных станов — по указу 1769 г.</t>
  </si>
  <si>
    <t>С красильного промысла — по указу 1763 г. с получаемой прибыли десятой доли</t>
  </si>
  <si>
    <t>С мельниц партикулярных — по указу 1763 г. с получаемой прибыли десятой доли</t>
  </si>
  <si>
    <t>С мельниц казенных, не на откупу состоящих, — по уложению и по указам 1726, 1729 и 1763 гг.</t>
  </si>
  <si>
    <t>С рыбных ловель, не на откупу состоящих, — по уложению и но указам 1727, 1729 и 1762 гг.</t>
  </si>
  <si>
    <t>С лавок казенных — по указу 1763 г.</t>
  </si>
  <si>
    <t>С лавок владельческих — по указу 1763 г. с получаемой прибыли десятой доли</t>
  </si>
  <si>
    <t>С лавочных мест — по указам 1734 и 1765 гг.</t>
  </si>
  <si>
    <t>С анбаров — по указу 1763 г.</t>
  </si>
  <si>
    <t>С харчевен. По указу 1763 г.</t>
  </si>
  <si>
    <t>С талашей. По указу 1763 г.</t>
  </si>
  <si>
    <t>С скамей. По указу 1763 г.</t>
  </si>
  <si>
    <t>С полков. По указу 1763 г.</t>
  </si>
  <si>
    <t>С кузниц. По указу 1763 г.</t>
  </si>
  <si>
    <t>С серебреной кузни — по указу ж 1763 г. с получаемой прибыли десятой доли</t>
  </si>
  <si>
    <t>С звериных и птичьих промыслов. О звериных промыслах есть точной закон 1727 г., но по ведомостям показано, что они состоят по указу 1762 г. в вечном владении без перекупки, а другие платят по указу 1763 г. с прибыли десятую долю</t>
  </si>
  <si>
    <t>Воскобойных — в ведомостях показано, что сбор происходит по указу 1763 г.</t>
  </si>
  <si>
    <t>С кожевенных промыслов</t>
  </si>
  <si>
    <t>С мыльных промыслов; тоже показано, что сбор происходит по силе указу 1763 г.</t>
  </si>
  <si>
    <t>С нерпичьих промыслов — по регламенту Камер-коллегии 16 пункта</t>
  </si>
  <si>
    <t>С масличного промысла</t>
  </si>
  <si>
    <t>С салотопен</t>
  </si>
  <si>
    <t>С точильного и брусянаго камня — по силе указа 1763 г.</t>
  </si>
  <si>
    <t>Охоботяых: в ведомостях показано, что сей сбор вступает за продаваемое от казенного хлеба оставшсе охоботье</t>
  </si>
  <si>
    <t>За имеющейся при Макарьевской ярмонке извоз купецких товаров откупных — по указу Коллегии экономии</t>
  </si>
  <si>
    <t>За содержание для развозу по Ладожскому каналу пасажиров почтовой и ординарной лодок откупных же, а по какому закону — в ведомостях не показано</t>
  </si>
  <si>
    <t>С постоялых дворов по силе указа 1763 г. с получаемой прибыли десятой доли</t>
  </si>
  <si>
    <t>С изб, отдаваемых внаймы, ио каким законам — из ведомости не видно</t>
  </si>
  <si>
    <t>С бритовных изб — по силе указа 1763 г.</t>
  </si>
  <si>
    <t>С оброчных земель — по Уложенью и указам 1763 и 1706 г.</t>
  </si>
  <si>
    <t>С тетеревиных лугов — по указу Приказа Большого дворца</t>
  </si>
  <si>
    <t>С вотчин бортового угодья, по какому закону — из ведомости не видно</t>
  </si>
  <si>
    <t>С соляных труб и варниц, мест и с бутусинной земли сбирается из давных лет, а по какому закону — не показано</t>
  </si>
  <si>
    <t>С соляных варниц, по какому закону — не показано</t>
  </si>
  <si>
    <t>С шустовских ленверских варниц и за обвенцов сбирается из давных лет, а по какому закону — не показано</t>
  </si>
  <si>
    <t>С мещан за состоящиэ на монастырских землях собственные их винокуренные заводы — по указу 1768 г.</t>
  </si>
  <si>
    <t>С юртов — в ведомостях показано, что одни состоят но указу 1762 г. в вечном владении без перекупки, а другия платят по указу 1763 г. с прибыли десятую долю</t>
  </si>
  <si>
    <t>С зимовей — по указу 1763 г.</t>
  </si>
  <si>
    <t>С хмелевого промысла</t>
  </si>
  <si>
    <t>С солодовенпого промысла — по силе указа 1763 г.</t>
  </si>
  <si>
    <t>С жернового каменного заделья — по указу Коллегии экономии</t>
  </si>
  <si>
    <t>С бань домовых — по ижорским 1704 г. статьям</t>
  </si>
  <si>
    <t>С лесу — по ижерским же статьям вступаемых</t>
  </si>
  <si>
    <t>С квасных кадей — по указу 1712 г. по 1 руб. с кади</t>
  </si>
  <si>
    <t>Рекогниционных с варенья пива и курения вина — по шведским уставам</t>
  </si>
  <si>
    <t>С стругов, проходящих под Двине-реке, румельского проходу — по учиненной пошлинной таксе</t>
  </si>
  <si>
    <t>Земских с выписей откупных</t>
  </si>
  <si>
    <t>С клеймения кубов откупных же</t>
  </si>
  <si>
    <t>Земских пошлин с привозных из уезда продуктов — в силу шведских же прав</t>
  </si>
  <si>
    <t>* Этот сбор аналогичен сборам, взимавшимся с русского населения при проведении межевания и шедшим на жалованье межевщикам (см. ст. ст. 157-160 публикуемой ведомости, а также ПСЗ, т. XVII, №№ 12474, 12570, 12659 и др.).</t>
  </si>
  <si>
    <t>Ревизии межевщикам, собираемых в силу шведских прав*</t>
  </si>
  <si>
    <t>* Школьных денег по шведскому уложению — этот сбор, взимавшийся на содержание школ, существовал главным образом в городах Выборгской провинции (Э. Берендтс. Финансовое право Великого княжества Финляндского в XIX столетии, стр. 48).</t>
  </si>
  <si>
    <t>Школьных денег — по 18 коп. с дыму*</t>
  </si>
  <si>
    <t>* Откупные за дозволение продавать съестные припасы и табак — взимались в Прибалтике при отдаче сбора акцизов на откуп</t>
  </si>
  <si>
    <t>Откупных за дозволение продавать съестные припасы и табак*</t>
  </si>
  <si>
    <t>Судебных денег — по шведскому уложению по 18 коп. с дыму*</t>
  </si>
  <si>
    <t>* Судебных денег по шведскому уложению — сбор в пользу судей с населения Прибалтики.</t>
  </si>
  <si>
    <t>Мантальских с переселившихся пахотных российских финляндцов — по шведскому уложенью*</t>
  </si>
  <si>
    <t>* Мантальских — от шведского слова mantal, означающего, по-видимому, податную единицу (обычно крестьянский двор, реже несколько дворов или даже крестьянская община), с которой взимались прямые личные сборы в пользу государства. Этот налог взимался в XVIII в. в денежной форме. По-видимому, под понятием «мантальские деньги» в различных районах Швеции и Прибалтики понимались разные сборы — воинская, ямская повинности, а также повинности по постройке государственных дорог, укреплений, поставке лошадей и т. п. (см. подробнее Э. Берендтс. Государственное хозяйство Швеции, стр. 50-57, 75, 115-116, 134-137 и др.; Финансовое право Великого княжества Финляндского в XIX столетии, стр. 8, 45-47).</t>
  </si>
  <si>
    <t>Акцизных, сбираемых по шведскому акцизному регламенту с привозных из уезда продуктов и съестных припасов *</t>
  </si>
  <si>
    <t>* Акцизных — пошлина с продажи съестных товаров, взимавшаяся с населения Прибалтики, главным образом в Выборгской провинции. Акцизы были введены в начале XVII в.; от таможенных пошлин отличались тем, что взимались с продажи товаров, а внутренние таможенные пошлины — с провоза товаров из одной области в другую (Э. Берендтс. Государственное хозяйство Швеции. СПб., 1890, стр. 160; его же: Финансовое право Великого княжества Финляндского в XIX столетии. СПб., 1910, стр. 13, 47 и др.).</t>
  </si>
  <si>
    <t>С тельного угодья*, по какому закону — не показано</t>
  </si>
  <si>
    <t>* С тельного угодья — сбор за аренду земельных участков для выгона телят.</t>
  </si>
  <si>
    <t>С отданных мест поперешника посаженных* — по указам 1720 г</t>
  </si>
  <si>
    <t>* С отданных мест поперешника посаженных — сбор за аренду земли.</t>
  </si>
  <si>
    <t>С Малороссией чинтевых с плец* по 1 руб., а с полилец, по какому закону — в ведомостях не показано</t>
  </si>
  <si>
    <t>* Плец (укр.) — небольшой участок владельческой земли, обычно находящийся недалеко от города. За аренду плец население платило владельцам чинш (В. Даль. Ук. Соч., т. III, стр. 126).</t>
  </si>
  <si>
    <t>С ремесла десятой деньги* — по силе указа 1769 г.</t>
  </si>
  <si>
    <t>* С ремесла десятой деньги — сбор десятой деньги «с промышленников звериных» (ЦГАДА, Госархив, разр. XIX, д. 15, л. 27). Этот сбор аналогичен сбору со звериных и птичьих промыслов (ср. ст. 54 публикуемой ведомости).</t>
  </si>
  <si>
    <t>Уметных* — показано, что с построенных уметов сбор происходит по силе указа 1763 г.</t>
  </si>
  <si>
    <t>* Уметных — сбор с постоялых дворов (см. ЦГАДА, Госархив, разр. XIX, д. 15, л. 27).</t>
  </si>
  <si>
    <t>С котельникаго промысла*</t>
  </si>
  <si>
    <t>* С котельникаго промысла — сбор с кузниц за изготовление котлов. В ведомости за 1770 г. он присоединен к сбору с кузниц (см. ЦГАДА, Госархив, разр. XIX, д. 15, л. 27). Его следует объединить со сбором с кузниц (см. ст. 52 публикуемой ведомости).</t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</si>
  <si>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 xml:space="preserve"> третьего разделения (реальный просчет)</t>
    </r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</si>
  <si>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 xml:space="preserve"> третьего разделения (в бюджете)</t>
    </r>
  </si>
  <si>
    <t>Неокладных:</t>
  </si>
  <si>
    <t>Таможенных,по тарифу положенных</t>
  </si>
  <si>
    <t>Соляных прибыльных — по указу 1762 г.</t>
  </si>
  <si>
    <t>С купчих по крепостным 1705 г. статьям и по указу 1714 г.</t>
  </si>
  <si>
    <t>С закладных по крепостным 1705 г. статьям</t>
  </si>
  <si>
    <t>С явочных челобитен</t>
  </si>
  <si>
    <t>С исковых челобитен</t>
  </si>
  <si>
    <t>С апелляционных челобитен</t>
  </si>
  <si>
    <t>При справке недвижимого имения четвертной пошлины; оные четыре сбора вступают по указу 1763 г.</t>
  </si>
  <si>
    <t>С челобитчиковых дел пошлин — по Уложенью</t>
  </si>
  <si>
    <t>Печатных пошлин — по Уложенью</t>
  </si>
  <si>
    <t>За печати восковых, по указу 1764 г. собираемых</t>
  </si>
  <si>
    <t>С паспортов, по указу 1763 г. положенных</t>
  </si>
  <si>
    <t>Приводных, по указу 1705 г. собираемых</t>
  </si>
  <si>
    <t>С договоров, по крепостным 1705 г. статьям положенных</t>
  </si>
  <si>
    <t>С явки отпускных, по указу 1704 г. положенных</t>
  </si>
  <si>
    <t>С завещательных писем — по крепостпым 1705 г. статьям и по указам 1726 и 1730 гг.</t>
  </si>
  <si>
    <t>С клеймения пзвощичьих хомутов — по указу 1762 г.</t>
  </si>
  <si>
    <t>С писем весовых — по учреждению почтамтов</t>
  </si>
  <si>
    <t>За гербовую бумагу — но указам 1723 и 1763 гг.</t>
  </si>
  <si>
    <t>Вычетпых на госпиталь — по указу 1705 г.</t>
  </si>
  <si>
    <t>Вычетных на медикамент — по адмиралтейскому регламенту и по воинским 1732 и 1764 гг. статам</t>
  </si>
  <si>
    <t>С имения, вывозимого из государства — по шведскому уложению</t>
  </si>
  <si>
    <t>С хлебных печей</t>
  </si>
  <si>
    <t>С скота денег — по городскому уложению</t>
  </si>
  <si>
    <t>Разделения четвертое</t>
  </si>
  <si>
    <t>Неокладных, временно вступаемых:</t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</si>
  <si>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 xml:space="preserve"> четвертого разделения (реальный просчет)</t>
    </r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</si>
  <si>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 xml:space="preserve"> четвертого разделения (в бюджете)</t>
    </r>
  </si>
  <si>
    <t>С отпуска судов и лодок в порогах: о сем сборе точного закону не показано, а сказано в ведомостях, что сбирается из давных лет</t>
  </si>
  <si>
    <t>Топорного дела с судов — по указам 1764 и 1765 гг.</t>
  </si>
  <si>
    <t>С отдачи во услужение людей, собираемых по указу 1704 г.</t>
  </si>
  <si>
    <t>С морских промышленных судов — точного о сем сборе закону не показано, а сказано в ведомостях, что собирается из давних лет</t>
  </si>
  <si>
    <t>С клеймения серебра, положенных по указу 1700 г.</t>
  </si>
  <si>
    <t>От сплавленного казенного серебра прибыли, которое переделывается на монетных дворах</t>
  </si>
  <si>
    <t>С патентов</t>
  </si>
  <si>
    <t>С жалованных грамот на деревни и дворы</t>
  </si>
  <si>
    <t>С дипломов на графство, баронство и дворянство; оные три сбора положены по указу 1763 г.</t>
  </si>
  <si>
    <t>Выводных: о сем сборе точного закона не показано, а по ведомостям сказано, что собирается издревле по имуществу крестьян</t>
  </si>
  <si>
    <t>Как оные сборы вступают только в одной Иностранной коллегии, из которой ведомостей не получено, то и неизвестно, сколько оных в год сбирается; с патентов же, хотя и показан сбор, но оной с таких патентов, кои находятся в разных местах, а здесь на щет их патенты печатаются и отсылаются туда, где те люди, кому патенты принадлежат, с коих как издержанное на патенты число, так и пошлины взыскиваются</t>
  </si>
  <si>
    <t>За поднятые на землях мертвые тела, сбираемых по указу 1704 г.</t>
  </si>
  <si>
    <t>За раздаваемые иноверческим старшинам печати — по учреждению Оренбургской губернии</t>
  </si>
  <si>
    <t>Штрафных по делам, по разным законам вступаемым</t>
  </si>
  <si>
    <t>Штрафных по корчемным делам — по указу 1765 г.</t>
  </si>
  <si>
    <t>Штрафных за содержание воров и беглых — по указу 1764 г.</t>
  </si>
  <si>
    <t>За небытие на исповеди — по указу 1765 г.</t>
  </si>
  <si>
    <t>За прошение милостины — по указу 1718 г. положенных</t>
  </si>
  <si>
    <t>Вычетных за самовольную от команды отлучку — по указу 1766 г.</t>
  </si>
  <si>
    <t>Вычетных за недосидение в присутствии указанных часов — по Генеральному регламенту</t>
  </si>
  <si>
    <t>Вычетных у отпущенных в домы — по указу 1765 г.</t>
  </si>
  <si>
    <t>Вы етных за повышение чинов — по указам 1716 и 1727 гг.</t>
  </si>
  <si>
    <t>За неплатеж в оклад, удержание в руках и с выдачи наперед казенных денег процентов — по указам 1720, 1721, 1722, 1729, 1733 и 1705 гг.</t>
  </si>
  <si>
    <t>С казенных садов и за проданные с них овощи — по сило регламента Камор-коллегии</t>
  </si>
  <si>
    <t>За проданные, утраченные и неявлявшияся разные казенные строения, вещи, материалы, скот и овощи</t>
  </si>
  <si>
    <t>За проданные приводные с воровскими людьми и по воровским делам пожитки — по Уложению, 21 главы, 26 пункта</t>
  </si>
  <si>
    <t>За проданные, конфискованные и отписные разные имении — по указу 1765 г.</t>
  </si>
  <si>
    <t>За проданный, привозной и пригревный скот — по ижерским 1704 г. статьям</t>
  </si>
  <si>
    <t>За проданной казенной порох и селитру — по указу 1743 г</t>
  </si>
  <si>
    <t>За проданные разные книги и узаконения — по указу 1724 г.</t>
  </si>
  <si>
    <t>За препровождение беглых людей — приводных по плакату 1724 г.</t>
  </si>
  <si>
    <t>За недоловную про дворцовой обиход рыбу — по указу Дворцовой канцелярии</t>
  </si>
  <si>
    <t>Конфискованных денег, которые конфискуются на границах — по таможенному тарифу и указам</t>
  </si>
  <si>
    <t>С роздаваомых владельцам на обмежованные земли планов</t>
  </si>
  <si>
    <t>За излишную при межевании землю четвертных денег</t>
  </si>
  <si>
    <t>За проданные земли. Оные четыре сбора вступают по межевой инструкции 1766 г.</t>
  </si>
  <si>
    <t>С челобитевного письма — по указу 1763 г.</t>
  </si>
  <si>
    <t>С клеймения карт — по указу 1765 г.</t>
  </si>
  <si>
    <t>На содержание Московской, С.-Петербургской и Киевской дорог по 5 коп. и по 2 коп. с души — по распоряжению губернаторов</t>
  </si>
  <si>
    <t>С экономических крестьян на мошки по 1/2 коп, с души — по указу Коллегии экономии</t>
  </si>
  <si>
    <t>С раскольников за потаенное венчание — по указам 1716 и 1718 гг.</t>
  </si>
  <si>
    <t>От зделанных оружейных вещей, положенных на содержание заводов и прочего прикладных</t>
  </si>
  <si>
    <t>С пешеходной явки по 1 коп. с человека: по какому указу — в ведомостях но показано, а сказано только, что сбираются из давных лет</t>
  </si>
  <si>
    <t>За неумышленное убивство с убийцы — по указу 1764 г.</t>
  </si>
  <si>
    <t>С данных на российские и иностранные суда паспортов, с закладки судов футовых и с маяков веховых — по регламенту Адмиралтейской коллегии</t>
  </si>
  <si>
    <t>С записания золотых и серебряных мастеров по 1 руб. с человека, по какому закону — в ведомостях не показано</t>
  </si>
  <si>
    <t>С производимых в Вотчиной коллегии дел на пергамин по 1 деньге с четверти — по указу 1765 г.</t>
  </si>
  <si>
    <t>С круглых качелей — по уставу Воспитательного дома</t>
  </si>
  <si>
    <t>С извощиков на строение но Елтонскому тракту мостов с 50 пуд. по 1 коп., с валового по 1 деньге, а с конского возов — по 1/4 коп., по какому закону — в ведомостях не показано</t>
  </si>
  <si>
    <t>За пробу объявляемых разных родов руд, по какому закону, — в ведомостях не показано</t>
  </si>
  <si>
    <t>С пропуску в Боровицких порогах на судах клади — по указу 1721 г.</t>
  </si>
  <si>
    <t>С барок за поторпельских лоцманов но 5 руб., по какому закону — в ведомостях не показано</t>
  </si>
  <si>
    <t>С барок же собираемых в Вышнем Волочке, положенных по указу 1744 г.</t>
  </si>
  <si>
    <t>За завладение государевой примерной землей*</t>
  </si>
  <si>
    <t>* За завладение государевой примерной земли — сбор (фактически штраф) за самовольный захват земли (обычно государственной) после издания Манифеста 19 сентября 1765 г. «О генеральном размежевании земель всей империи» (см. подробнее ПСЗ, т. XVII, № 12474, §§ 16-20, а также № 12570, §§ 86, 88; № 12659, гл. IV, § 12 и др.).</t>
  </si>
  <si>
    <t>С гербергов*, положенных по указу 1763 г.</t>
  </si>
  <si>
    <t>* Герберг — питейный дом, в котором производилась продажа вина и водки иностранцам.</t>
  </si>
  <si>
    <t>А но всем четырем разделениям:</t>
  </si>
  <si>
    <t>(в сборе)</t>
  </si>
  <si>
    <t>В доимке: 1 505 593 р. 68 коп.</t>
  </si>
  <si>
    <t>Всего: 22 849 716 р. 10 коп.</t>
  </si>
  <si>
    <t>Разделения пятого</t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</si>
  <si>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 xml:space="preserve"> пятого разделения (реальный просчет)</t>
    </r>
  </si>
  <si>
    <r>
      <rPr>
        <b/>
        <sz val="14"/>
        <color theme="1"/>
        <rFont val="Calibri"/>
        <family val="2"/>
        <charset val="204"/>
        <scheme val="minor"/>
      </rPr>
      <t>Итого</t>
    </r>
    <r>
      <rPr>
        <sz val="14"/>
        <color theme="1"/>
        <rFont val="Calibri"/>
        <family val="2"/>
        <charset val="204"/>
        <scheme val="minor"/>
      </rPr>
      <t xml:space="preserve"> пятого разделения (в бюджете)</t>
    </r>
  </si>
  <si>
    <t>Вступаемых паки в казну вместо выданных разными образами из казны, присланных из разных мест на удовольствие расходов и заменных из збора в збор:</t>
  </si>
  <si>
    <t>По разным щетам начетных</t>
  </si>
  <si>
    <t>Взысканных за беглых людей и содержащихся но разным делам вместо издержанных на них из казны</t>
  </si>
  <si>
    <t>Взысканных при отдаче прочетных</t>
  </si>
  <si>
    <t>Взысканных передаточных в жалованье и при других выдачах</t>
  </si>
  <si>
    <t>Взысканных вместо издержанных на комиссии</t>
  </si>
  <si>
    <t>Взысканных и возвращенных кормовых и прогонных</t>
  </si>
  <si>
    <t>Возвращенных вместо выданных в щет жалованья</t>
  </si>
  <si>
    <t>Взысканных, подлежащих к платежу в Медный банк долговых</t>
  </si>
  <si>
    <t>Взысканных за появлявшийся провиант и соль</t>
  </si>
  <si>
    <t>Взысканных по следствиям расхищенных денег</t>
  </si>
  <si>
    <t>За отданных иностранцев издержанных на них из казны</t>
  </si>
  <si>
    <t>Вычетных за поставочной провиант уступочных</t>
  </si>
  <si>
    <t>Рекрутских и лошадиных</t>
  </si>
  <si>
    <t>Вычетных за простойные дни за вино</t>
  </si>
  <si>
    <t>Возвращенных вместо употребленных из разных сборов по-прежнему в те сборы</t>
  </si>
  <si>
    <t>Отчисленных из доходов к другим доходам по недостатку настоящих на расходы</t>
  </si>
  <si>
    <t>Присланных из разных мост и ассигнованных из разных же сумм на расходы</t>
  </si>
  <si>
    <t>Оставших от прогонов и других расходов</t>
  </si>
  <si>
    <t>Оставших от покупки разных казенных материалов</t>
  </si>
  <si>
    <t>Оставших от канцелярского росхода</t>
  </si>
  <si>
    <t>[18.88]</t>
  </si>
  <si>
    <t>Источник</t>
  </si>
  <si>
    <t>http://www.lifeofpeople.info</t>
  </si>
  <si>
    <t>Андрей К. Гоголев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</si>
</sst>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3"/>
      <name val="Cambria"/>
      <family val="1"/>
      <charset val="204"/>
      <scheme val="major"/>
    </font>
    <font>
      <b/>
      <sz val="14"/>
      <color theme="3"/>
      <name val="Cambria"/>
      <family val="1"/>
      <charset val="204"/>
      <scheme val="major"/>
    </font>
    <font>
      <i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sz val="14"/>
      <color rgb="FFFF0000"/>
      <name val="Cambria"/>
      <family val="1"/>
      <charset val="204"/>
      <scheme val="maj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theme="3"/>
      </bottom>
      <diagonal/>
    </border>
    <border>
      <left style="medium">
        <color auto="1"/>
      </left>
      <right style="thick">
        <color auto="1"/>
      </right>
      <top/>
      <bottom style="thick">
        <color theme="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ck">
        <color theme="3"/>
      </top>
      <bottom style="thin">
        <color theme="3"/>
      </bottom>
      <diagonal/>
    </border>
    <border>
      <left style="medium">
        <color theme="3"/>
      </left>
      <right/>
      <top style="thick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ck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/>
      <right style="medium">
        <color theme="3"/>
      </right>
      <top style="thick">
        <color theme="3"/>
      </top>
      <bottom style="thin">
        <color theme="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3" fontId="1" fillId="0" borderId="0" xfId="0" applyNumberFormat="1" applyFont="1"/>
    <xf numFmtId="0" fontId="8" fillId="0" borderId="0" xfId="0" applyFont="1" applyAlignment="1">
      <alignment horizontal="right" wrapText="1"/>
    </xf>
    <xf numFmtId="3" fontId="0" fillId="0" borderId="0" xfId="0" applyNumberFormat="1" applyAlignment="1">
      <alignment horizontal="left" vertical="center"/>
    </xf>
    <xf numFmtId="0" fontId="10" fillId="0" borderId="0" xfId="0" applyFont="1"/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3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right" wrapText="1"/>
    </xf>
    <xf numFmtId="3" fontId="1" fillId="0" borderId="13" xfId="0" applyNumberFormat="1" applyFont="1" applyBorder="1"/>
    <xf numFmtId="3" fontId="1" fillId="0" borderId="14" xfId="0" applyNumberFormat="1" applyFont="1" applyBorder="1"/>
    <xf numFmtId="0" fontId="2" fillId="0" borderId="12" xfId="0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0" fillId="0" borderId="16" xfId="0" applyNumberFormat="1" applyFont="1" applyBorder="1"/>
    <xf numFmtId="3" fontId="10" fillId="0" borderId="17" xfId="0" applyNumberFormat="1" applyFont="1" applyBorder="1"/>
    <xf numFmtId="3" fontId="7" fillId="0" borderId="0" xfId="0" applyNumberFormat="1" applyFont="1" applyBorder="1"/>
    <xf numFmtId="3" fontId="7" fillId="0" borderId="19" xfId="0" applyNumberFormat="1" applyFont="1" applyBorder="1"/>
    <xf numFmtId="3" fontId="10" fillId="0" borderId="0" xfId="0" applyNumberFormat="1" applyFont="1" applyBorder="1"/>
    <xf numFmtId="3" fontId="10" fillId="0" borderId="19" xfId="0" applyNumberFormat="1" applyFont="1" applyBorder="1"/>
    <xf numFmtId="3" fontId="10" fillId="0" borderId="21" xfId="0" applyNumberFormat="1" applyFont="1" applyBorder="1"/>
    <xf numFmtId="3" fontId="10" fillId="0" borderId="22" xfId="0" applyNumberFormat="1" applyFont="1" applyBorder="1"/>
    <xf numFmtId="0" fontId="3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18" xfId="0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/>
    <xf numFmtId="0" fontId="2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wrapText="1"/>
    </xf>
    <xf numFmtId="3" fontId="1" fillId="0" borderId="27" xfId="0" applyNumberFormat="1" applyFont="1" applyBorder="1"/>
    <xf numFmtId="3" fontId="1" fillId="0" borderId="28" xfId="0" applyNumberFormat="1" applyFont="1" applyBorder="1"/>
    <xf numFmtId="0" fontId="12" fillId="0" borderId="15" xfId="0" applyFont="1" applyBorder="1" applyAlignment="1">
      <alignment wrapText="1"/>
    </xf>
    <xf numFmtId="0" fontId="12" fillId="0" borderId="18" xfId="0" applyFont="1" applyBorder="1" applyAlignment="1">
      <alignment horizontal="right" wrapText="1"/>
    </xf>
    <xf numFmtId="0" fontId="12" fillId="0" borderId="18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3" fontId="0" fillId="0" borderId="32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/>
    <xf numFmtId="3" fontId="0" fillId="0" borderId="24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2" fillId="0" borderId="37" xfId="0" applyFon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0" fontId="8" fillId="0" borderId="39" xfId="0" applyFont="1" applyBorder="1" applyAlignment="1">
      <alignment horizontal="right" wrapText="1"/>
    </xf>
    <xf numFmtId="3" fontId="1" fillId="0" borderId="40" xfId="0" applyNumberFormat="1" applyFont="1" applyBorder="1"/>
    <xf numFmtId="3" fontId="1" fillId="0" borderId="41" xfId="0" applyNumberFormat="1" applyFont="1" applyBorder="1"/>
    <xf numFmtId="3" fontId="0" fillId="0" borderId="42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1" fillId="0" borderId="44" xfId="0" applyNumberFormat="1" applyFont="1" applyBorder="1"/>
    <xf numFmtId="3" fontId="1" fillId="0" borderId="45" xfId="0" applyNumberFormat="1" applyFont="1" applyBorder="1"/>
    <xf numFmtId="3" fontId="0" fillId="0" borderId="37" xfId="0" applyNumberFormat="1" applyBorder="1" applyAlignment="1">
      <alignment horizontal="right" vertical="center"/>
    </xf>
    <xf numFmtId="3" fontId="1" fillId="0" borderId="39" xfId="0" applyNumberFormat="1" applyFont="1" applyBorder="1"/>
    <xf numFmtId="0" fontId="0" fillId="0" borderId="47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48" xfId="0" applyBorder="1"/>
    <xf numFmtId="3" fontId="0" fillId="0" borderId="7" xfId="0" applyNumberFormat="1" applyBorder="1" applyAlignment="1">
      <alignment horizontal="right" vertical="center"/>
    </xf>
    <xf numFmtId="3" fontId="0" fillId="0" borderId="49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0" fontId="2" fillId="0" borderId="52" xfId="0" applyFont="1" applyBorder="1" applyAlignment="1">
      <alignment horizontal="right" vertical="center" wrapText="1"/>
    </xf>
    <xf numFmtId="3" fontId="0" fillId="0" borderId="53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2" fillId="0" borderId="57" xfId="0" applyFont="1" applyBorder="1" applyAlignment="1">
      <alignment horizontal="right" vertical="center" wrapText="1"/>
    </xf>
    <xf numFmtId="3" fontId="0" fillId="0" borderId="58" xfId="0" applyNumberFormat="1" applyBorder="1" applyAlignment="1">
      <alignment horizontal="right" vertical="center"/>
    </xf>
    <xf numFmtId="3" fontId="0" fillId="0" borderId="59" xfId="0" applyNumberForma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/>
    <xf numFmtId="3" fontId="0" fillId="0" borderId="18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/>
    <xf numFmtId="0" fontId="0" fillId="0" borderId="67" xfId="0" applyBorder="1"/>
    <xf numFmtId="3" fontId="0" fillId="0" borderId="66" xfId="0" applyNumberFormat="1" applyBorder="1" applyAlignment="1">
      <alignment horizontal="right" vertical="center"/>
    </xf>
    <xf numFmtId="3" fontId="0" fillId="0" borderId="67" xfId="0" applyNumberFormat="1" applyBorder="1" applyAlignment="1">
      <alignment horizontal="right" vertical="center"/>
    </xf>
    <xf numFmtId="3" fontId="1" fillId="0" borderId="35" xfId="0" applyNumberFormat="1" applyFont="1" applyBorder="1"/>
    <xf numFmtId="3" fontId="1" fillId="0" borderId="34" xfId="0" applyNumberFormat="1" applyFont="1" applyBorder="1"/>
    <xf numFmtId="0" fontId="2" fillId="0" borderId="68" xfId="0" applyFont="1" applyBorder="1" applyAlignment="1">
      <alignment horizontal="right" vertical="center" wrapText="1"/>
    </xf>
    <xf numFmtId="3" fontId="0" fillId="0" borderId="69" xfId="0" applyNumberFormat="1" applyBorder="1" applyAlignment="1">
      <alignment horizontal="right" vertical="center"/>
    </xf>
    <xf numFmtId="3" fontId="0" fillId="0" borderId="70" xfId="0" applyNumberFormat="1" applyBorder="1" applyAlignment="1">
      <alignment horizontal="right" vertical="center"/>
    </xf>
    <xf numFmtId="0" fontId="2" fillId="0" borderId="26" xfId="0" applyFont="1" applyBorder="1" applyAlignment="1">
      <alignment horizontal="right" vertical="center" wrapText="1"/>
    </xf>
    <xf numFmtId="3" fontId="0" fillId="0" borderId="71" xfId="0" applyNumberFormat="1" applyBorder="1" applyAlignment="1">
      <alignment horizontal="right" vertical="center"/>
    </xf>
    <xf numFmtId="3" fontId="0" fillId="0" borderId="72" xfId="0" applyNumberFormat="1" applyBorder="1" applyAlignment="1">
      <alignment horizontal="right" vertical="center"/>
    </xf>
    <xf numFmtId="3" fontId="0" fillId="0" borderId="68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1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1" applyAlignment="1" applyProtection="1">
      <alignment horizontal="left"/>
    </xf>
    <xf numFmtId="0" fontId="0" fillId="0" borderId="0" xfId="0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33130</xdr:colOff>
      <xdr:row>0</xdr:row>
      <xdr:rowOff>91109</xdr:rowOff>
    </xdr:from>
    <xdr:to>
      <xdr:col>2</xdr:col>
      <xdr:colOff>2887317</xdr:colOff>
      <xdr:row>3</xdr:row>
      <xdr:rowOff>266035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043" y="91109"/>
          <a:ext cx="3467100" cy="746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347869</xdr:colOff>
      <xdr:row>0</xdr:row>
      <xdr:rowOff>57976</xdr:rowOff>
    </xdr:from>
    <xdr:to>
      <xdr:col>2</xdr:col>
      <xdr:colOff>2951507</xdr:colOff>
      <xdr:row>3</xdr:row>
      <xdr:rowOff>57976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0782" y="57976"/>
          <a:ext cx="3216551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2</xdr:col>
      <xdr:colOff>2847975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339090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79514</xdr:colOff>
      <xdr:row>0</xdr:row>
      <xdr:rowOff>57981</xdr:rowOff>
    </xdr:from>
    <xdr:to>
      <xdr:col>2</xdr:col>
      <xdr:colOff>2457449</xdr:colOff>
      <xdr:row>3</xdr:row>
      <xdr:rowOff>57981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114" y="57981"/>
          <a:ext cx="2987535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72475</xdr:colOff>
      <xdr:row>0</xdr:row>
      <xdr:rowOff>9528</xdr:rowOff>
    </xdr:from>
    <xdr:to>
      <xdr:col>2</xdr:col>
      <xdr:colOff>2244587</xdr:colOff>
      <xdr:row>2</xdr:row>
      <xdr:rowOff>127339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388" y="9528"/>
          <a:ext cx="2785025" cy="4988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feofpeople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A17" zoomScale="115" zoomScaleNormal="115" workbookViewId="0">
      <selection activeCell="G22" sqref="G22"/>
    </sheetView>
  </sheetViews>
  <sheetFormatPr defaultRowHeight="15" x14ac:dyDescent="0.25"/>
  <cols>
    <col min="3" max="3" width="60.7109375" customWidth="1"/>
    <col min="4" max="4" width="13.42578125" customWidth="1"/>
    <col min="5" max="5" width="9.28515625" bestFit="1" customWidth="1"/>
    <col min="6" max="6" width="15.42578125" customWidth="1"/>
    <col min="7" max="7" width="9.28515625" bestFit="1" customWidth="1"/>
    <col min="8" max="8" width="15.28515625" customWidth="1"/>
    <col min="9" max="9" width="9.28515625" bestFit="1" customWidth="1"/>
  </cols>
  <sheetData>
    <row r="1" spans="1:17" x14ac:dyDescent="0.25">
      <c r="B1" s="126"/>
      <c r="C1" s="126"/>
      <c r="D1" s="126"/>
      <c r="E1" s="126"/>
      <c r="F1" s="126"/>
      <c r="G1" s="126"/>
      <c r="H1" s="126"/>
      <c r="I1" s="1"/>
      <c r="J1" s="1"/>
      <c r="K1" s="1"/>
    </row>
    <row r="2" spans="1:17" x14ac:dyDescent="0.25">
      <c r="B2" s="126"/>
      <c r="C2" s="126"/>
      <c r="D2" s="126"/>
      <c r="E2" s="126"/>
      <c r="F2" s="126"/>
      <c r="G2" s="126"/>
      <c r="H2" s="126"/>
      <c r="I2" s="126" t="s">
        <v>248</v>
      </c>
      <c r="J2" s="126"/>
      <c r="K2" s="1"/>
    </row>
    <row r="3" spans="1:17" x14ac:dyDescent="0.25">
      <c r="B3" s="126"/>
      <c r="C3" s="126"/>
      <c r="D3" s="126"/>
      <c r="E3" s="126"/>
      <c r="F3" s="126"/>
      <c r="G3" s="126"/>
      <c r="H3" s="126"/>
      <c r="I3" s="126"/>
      <c r="J3" s="126"/>
      <c r="K3" s="1"/>
    </row>
    <row r="4" spans="1:17" ht="28.5" customHeight="1" x14ac:dyDescent="0.25">
      <c r="B4" s="126"/>
      <c r="C4" s="126"/>
      <c r="D4" s="126"/>
      <c r="E4" s="126"/>
      <c r="F4" s="126"/>
      <c r="G4" s="126"/>
      <c r="H4" s="126"/>
      <c r="I4" s="18" t="s">
        <v>246</v>
      </c>
      <c r="J4" s="1" t="s">
        <v>245</v>
      </c>
      <c r="K4" s="125"/>
      <c r="L4" s="126"/>
      <c r="M4" s="126"/>
      <c r="N4" s="126"/>
      <c r="O4" s="126"/>
      <c r="P4" s="126"/>
      <c r="Q4" s="126"/>
    </row>
    <row r="5" spans="1:17" x14ac:dyDescent="0.25">
      <c r="B5" s="131" t="s">
        <v>247</v>
      </c>
      <c r="C5" s="132"/>
      <c r="D5" s="124"/>
      <c r="E5" s="124"/>
      <c r="F5" s="124"/>
      <c r="G5" s="124"/>
      <c r="H5" s="124"/>
      <c r="I5" s="18"/>
      <c r="J5" s="1"/>
      <c r="K5" s="123"/>
      <c r="L5" s="124"/>
      <c r="M5" s="124"/>
      <c r="N5" s="124"/>
      <c r="O5" s="124"/>
      <c r="P5" s="124"/>
      <c r="Q5" s="124"/>
    </row>
    <row r="6" spans="1:17" ht="15" customHeight="1" x14ac:dyDescent="0.25">
      <c r="B6" s="130" t="s">
        <v>0</v>
      </c>
      <c r="C6" s="130"/>
      <c r="D6" s="130"/>
      <c r="E6" s="130"/>
      <c r="F6" s="130"/>
      <c r="G6" s="130"/>
      <c r="H6" s="130"/>
      <c r="I6" s="130"/>
    </row>
    <row r="7" spans="1:17" ht="26.25" customHeight="1" x14ac:dyDescent="0.25">
      <c r="B7" s="130"/>
      <c r="C7" s="130"/>
      <c r="D7" s="130"/>
      <c r="E7" s="130"/>
      <c r="F7" s="130"/>
      <c r="G7" s="130"/>
      <c r="H7" s="130"/>
      <c r="I7" s="130"/>
    </row>
    <row r="8" spans="1:17" ht="15.75" thickBot="1" x14ac:dyDescent="0.3"/>
    <row r="9" spans="1:17" s="3" customFormat="1" ht="24" thickTop="1" x14ac:dyDescent="0.35">
      <c r="A9"/>
      <c r="C9" s="127" t="s">
        <v>1</v>
      </c>
      <c r="D9" s="127" t="s">
        <v>2</v>
      </c>
      <c r="E9" s="127"/>
      <c r="F9" s="127"/>
      <c r="G9" s="127"/>
      <c r="H9" s="127"/>
      <c r="I9" s="127"/>
    </row>
    <row r="10" spans="1:17" ht="40.5" customHeight="1" x14ac:dyDescent="0.35">
      <c r="A10" s="3"/>
      <c r="C10" s="129"/>
      <c r="D10" s="128" t="s">
        <v>3</v>
      </c>
      <c r="E10" s="128"/>
      <c r="F10" s="128" t="s">
        <v>4</v>
      </c>
      <c r="G10" s="128"/>
      <c r="H10" s="128" t="s">
        <v>5</v>
      </c>
      <c r="I10" s="128"/>
    </row>
    <row r="11" spans="1:17" ht="15.75" thickBot="1" x14ac:dyDescent="0.3">
      <c r="C11" s="129"/>
      <c r="D11" s="103" t="s">
        <v>6</v>
      </c>
      <c r="E11" s="107" t="s">
        <v>7</v>
      </c>
      <c r="F11" s="108" t="s">
        <v>6</v>
      </c>
      <c r="G11" s="106" t="s">
        <v>7</v>
      </c>
      <c r="H11" s="108" t="s">
        <v>6</v>
      </c>
      <c r="I11" s="106" t="s">
        <v>7</v>
      </c>
    </row>
    <row r="12" spans="1:17" ht="24" customHeight="1" thickTop="1" x14ac:dyDescent="0.25">
      <c r="C12" s="100" t="s">
        <v>8</v>
      </c>
      <c r="D12" s="104"/>
      <c r="E12" s="109"/>
      <c r="F12" s="110"/>
      <c r="G12" s="49"/>
      <c r="H12" s="110"/>
      <c r="I12" s="49"/>
    </row>
    <row r="13" spans="1:17" ht="15.75" x14ac:dyDescent="0.25">
      <c r="B13" s="2"/>
      <c r="C13" s="101" t="s">
        <v>9</v>
      </c>
      <c r="D13" s="104"/>
      <c r="E13" s="109"/>
      <c r="F13" s="110"/>
      <c r="G13" s="49"/>
      <c r="H13" s="110"/>
      <c r="I13" s="49"/>
    </row>
    <row r="14" spans="1:17" x14ac:dyDescent="0.25">
      <c r="B14" s="2">
        <v>1</v>
      </c>
      <c r="C14" s="102" t="s">
        <v>10</v>
      </c>
      <c r="D14" s="105">
        <v>4714134</v>
      </c>
      <c r="E14" s="111">
        <v>10</v>
      </c>
      <c r="F14" s="112">
        <v>269093</v>
      </c>
      <c r="G14" s="51">
        <v>53</v>
      </c>
      <c r="H14" s="112">
        <v>4983227</v>
      </c>
      <c r="I14" s="51">
        <v>63</v>
      </c>
    </row>
    <row r="15" spans="1:17" x14ac:dyDescent="0.25">
      <c r="B15" s="2">
        <v>2</v>
      </c>
      <c r="C15" s="102" t="s">
        <v>11</v>
      </c>
      <c r="D15" s="105">
        <v>397321</v>
      </c>
      <c r="E15" s="111">
        <v>70</v>
      </c>
      <c r="F15" s="112">
        <v>28791</v>
      </c>
      <c r="G15" s="51">
        <v>83</v>
      </c>
      <c r="H15" s="112">
        <v>426113</v>
      </c>
      <c r="I15" s="51">
        <v>53</v>
      </c>
    </row>
    <row r="16" spans="1:17" x14ac:dyDescent="0.25">
      <c r="B16" s="2">
        <v>3</v>
      </c>
      <c r="C16" s="102" t="s">
        <v>12</v>
      </c>
      <c r="D16" s="105">
        <v>601511</v>
      </c>
      <c r="E16" s="111">
        <v>56</v>
      </c>
      <c r="F16" s="112">
        <v>56253</v>
      </c>
      <c r="G16" s="51">
        <v>1</v>
      </c>
      <c r="H16" s="112">
        <v>657764</v>
      </c>
      <c r="I16" s="51">
        <v>53</v>
      </c>
    </row>
    <row r="17" spans="2:16" ht="45" x14ac:dyDescent="0.25">
      <c r="B17" s="2">
        <v>4</v>
      </c>
      <c r="C17" s="102" t="s">
        <v>13</v>
      </c>
      <c r="D17" s="105">
        <v>366283</v>
      </c>
      <c r="E17" s="111">
        <v>50</v>
      </c>
      <c r="F17" s="112">
        <v>190333</v>
      </c>
      <c r="G17" s="51">
        <v>12</v>
      </c>
      <c r="H17" s="112">
        <v>556616</v>
      </c>
      <c r="I17" s="51">
        <v>62</v>
      </c>
    </row>
    <row r="18" spans="2:16" ht="30" x14ac:dyDescent="0.25">
      <c r="B18" s="2">
        <v>5</v>
      </c>
      <c r="C18" s="102" t="s">
        <v>14</v>
      </c>
      <c r="D18" s="105">
        <v>1476142</v>
      </c>
      <c r="E18" s="111">
        <v>39</v>
      </c>
      <c r="F18" s="112">
        <v>243446</v>
      </c>
      <c r="G18" s="51">
        <v>18</v>
      </c>
      <c r="H18" s="112">
        <v>1719588</v>
      </c>
      <c r="I18" s="51">
        <v>57</v>
      </c>
    </row>
    <row r="19" spans="2:16" x14ac:dyDescent="0.25">
      <c r="B19" s="2">
        <v>6</v>
      </c>
      <c r="C19" s="102" t="s">
        <v>15</v>
      </c>
      <c r="D19" s="105">
        <v>236006</v>
      </c>
      <c r="E19" s="111">
        <v>2</v>
      </c>
      <c r="F19" s="112">
        <v>17478</v>
      </c>
      <c r="G19" s="51">
        <v>80</v>
      </c>
      <c r="H19" s="112">
        <v>253484</v>
      </c>
      <c r="I19" s="51">
        <v>82</v>
      </c>
      <c r="J19" s="5"/>
    </row>
    <row r="20" spans="2:16" ht="45" x14ac:dyDescent="0.25">
      <c r="B20" s="2">
        <v>7</v>
      </c>
      <c r="C20" s="102" t="s">
        <v>16</v>
      </c>
      <c r="D20" s="105">
        <v>2598</v>
      </c>
      <c r="E20" s="111">
        <v>60</v>
      </c>
      <c r="F20" s="112">
        <v>456</v>
      </c>
      <c r="G20" s="51">
        <v>45</v>
      </c>
      <c r="H20" s="112">
        <v>3055</v>
      </c>
      <c r="I20" s="51">
        <v>5</v>
      </c>
    </row>
    <row r="21" spans="2:16" ht="30" x14ac:dyDescent="0.25">
      <c r="B21" s="2">
        <v>8</v>
      </c>
      <c r="C21" s="102" t="s">
        <v>17</v>
      </c>
      <c r="D21" s="105">
        <v>25840</v>
      </c>
      <c r="E21" s="111">
        <v>49</v>
      </c>
      <c r="F21" s="112">
        <v>26532</v>
      </c>
      <c r="G21" s="51">
        <v>13</v>
      </c>
      <c r="H21" s="112">
        <v>52372</v>
      </c>
      <c r="I21" s="51">
        <v>62</v>
      </c>
    </row>
    <row r="22" spans="2:16" ht="30" x14ac:dyDescent="0.25">
      <c r="B22" s="2">
        <v>9</v>
      </c>
      <c r="C22" s="102" t="s">
        <v>18</v>
      </c>
      <c r="D22" s="105">
        <v>390507</v>
      </c>
      <c r="E22" s="111">
        <v>96</v>
      </c>
      <c r="F22" s="112">
        <v>12562</v>
      </c>
      <c r="G22" s="51">
        <v>69</v>
      </c>
      <c r="H22" s="112">
        <v>403070</v>
      </c>
      <c r="I22" s="51">
        <v>65</v>
      </c>
      <c r="J22" s="6"/>
      <c r="K22" s="5"/>
      <c r="L22" s="5"/>
      <c r="M22" s="5"/>
      <c r="N22" s="5"/>
      <c r="O22" s="5"/>
      <c r="P22" s="5"/>
    </row>
    <row r="23" spans="2:16" x14ac:dyDescent="0.25">
      <c r="B23" s="7">
        <f>B22+1</f>
        <v>10</v>
      </c>
      <c r="C23" s="102" t="s">
        <v>19</v>
      </c>
      <c r="D23" s="105">
        <v>9094</v>
      </c>
      <c r="E23" s="111">
        <v>42</v>
      </c>
      <c r="F23" s="112">
        <v>4316</v>
      </c>
      <c r="G23" s="51">
        <v>83</v>
      </c>
      <c r="H23" s="112">
        <v>13411</v>
      </c>
      <c r="I23" s="51">
        <v>25</v>
      </c>
    </row>
    <row r="24" spans="2:16" ht="30" x14ac:dyDescent="0.25">
      <c r="B24" s="7">
        <f t="shared" ref="B24:B35" si="0">B23+1</f>
        <v>11</v>
      </c>
      <c r="C24" s="102" t="s">
        <v>20</v>
      </c>
      <c r="D24" s="105">
        <v>14083</v>
      </c>
      <c r="E24" s="111">
        <v>84</v>
      </c>
      <c r="F24" s="112">
        <v>13006</v>
      </c>
      <c r="G24" s="51">
        <v>80</v>
      </c>
      <c r="H24" s="112">
        <v>27090</v>
      </c>
      <c r="I24" s="51">
        <v>64</v>
      </c>
    </row>
    <row r="25" spans="2:16" ht="30" x14ac:dyDescent="0.25">
      <c r="B25" s="7">
        <f t="shared" si="0"/>
        <v>12</v>
      </c>
      <c r="C25" s="102" t="s">
        <v>21</v>
      </c>
      <c r="D25" s="105">
        <v>139799</v>
      </c>
      <c r="E25" s="111">
        <v>57</v>
      </c>
      <c r="F25" s="112">
        <v>8906</v>
      </c>
      <c r="G25" s="51">
        <v>12</v>
      </c>
      <c r="H25" s="112">
        <v>148705</v>
      </c>
      <c r="I25" s="51">
        <v>69</v>
      </c>
    </row>
    <row r="26" spans="2:16" x14ac:dyDescent="0.25">
      <c r="B26" s="7">
        <f t="shared" si="0"/>
        <v>13</v>
      </c>
      <c r="C26" s="102" t="s">
        <v>22</v>
      </c>
      <c r="D26" s="105">
        <v>1269</v>
      </c>
      <c r="E26" s="111">
        <v>4</v>
      </c>
      <c r="F26" s="112">
        <v>41</v>
      </c>
      <c r="G26" s="51">
        <v>16</v>
      </c>
      <c r="H26" s="112">
        <v>1309</v>
      </c>
      <c r="I26" s="51">
        <v>20</v>
      </c>
    </row>
    <row r="27" spans="2:16" x14ac:dyDescent="0.25">
      <c r="B27" s="7">
        <f t="shared" si="0"/>
        <v>14</v>
      </c>
      <c r="C27" s="102" t="s">
        <v>23</v>
      </c>
      <c r="D27" s="105">
        <v>1639</v>
      </c>
      <c r="E27" s="111"/>
      <c r="F27" s="112"/>
      <c r="G27" s="51"/>
      <c r="H27" s="112">
        <v>1639</v>
      </c>
      <c r="I27" s="51"/>
    </row>
    <row r="28" spans="2:16" ht="30" x14ac:dyDescent="0.25">
      <c r="B28" s="7">
        <f t="shared" si="0"/>
        <v>15</v>
      </c>
      <c r="C28" s="102" t="s">
        <v>24</v>
      </c>
      <c r="D28" s="105"/>
      <c r="E28" s="111"/>
      <c r="F28" s="112"/>
      <c r="G28" s="51"/>
      <c r="H28" s="112"/>
      <c r="I28" s="51"/>
    </row>
    <row r="29" spans="2:16" ht="30" x14ac:dyDescent="0.25">
      <c r="B29" s="7">
        <f t="shared" si="0"/>
        <v>16</v>
      </c>
      <c r="C29" s="102" t="s">
        <v>25</v>
      </c>
      <c r="D29" s="105">
        <v>375769</v>
      </c>
      <c r="E29" s="111">
        <v>5</v>
      </c>
      <c r="F29" s="112">
        <v>3971</v>
      </c>
      <c r="G29" s="51">
        <v>51</v>
      </c>
      <c r="H29" s="112">
        <v>379740</v>
      </c>
      <c r="I29" s="51">
        <v>56</v>
      </c>
    </row>
    <row r="30" spans="2:16" x14ac:dyDescent="0.25">
      <c r="B30" s="7">
        <f t="shared" si="0"/>
        <v>17</v>
      </c>
      <c r="C30" s="102" t="s">
        <v>26</v>
      </c>
      <c r="D30" s="105">
        <v>45581</v>
      </c>
      <c r="E30" s="111">
        <v>97</v>
      </c>
      <c r="F30" s="112">
        <v>31510</v>
      </c>
      <c r="G30" s="51">
        <v>17</v>
      </c>
      <c r="H30" s="112">
        <v>77092</v>
      </c>
      <c r="I30" s="51">
        <v>14</v>
      </c>
    </row>
    <row r="31" spans="2:16" ht="30" x14ac:dyDescent="0.25">
      <c r="B31" s="7">
        <f t="shared" si="0"/>
        <v>18</v>
      </c>
      <c r="C31" s="102" t="s">
        <v>27</v>
      </c>
      <c r="D31" s="105">
        <v>139379</v>
      </c>
      <c r="E31" s="111">
        <v>85</v>
      </c>
      <c r="F31" s="112">
        <v>139674</v>
      </c>
      <c r="G31" s="51">
        <v>79</v>
      </c>
      <c r="H31" s="112">
        <v>279054</v>
      </c>
      <c r="I31" s="51">
        <v>64</v>
      </c>
    </row>
    <row r="32" spans="2:16" ht="30" x14ac:dyDescent="0.25">
      <c r="B32" s="7">
        <f t="shared" si="0"/>
        <v>19</v>
      </c>
      <c r="C32" s="102" t="s">
        <v>28</v>
      </c>
      <c r="D32" s="105">
        <v>5092</v>
      </c>
      <c r="E32" s="111">
        <v>32</v>
      </c>
      <c r="F32" s="112"/>
      <c r="G32" s="51"/>
      <c r="H32" s="112">
        <v>5092</v>
      </c>
      <c r="I32" s="51">
        <v>32</v>
      </c>
    </row>
    <row r="33" spans="2:11" x14ac:dyDescent="0.25">
      <c r="B33" s="7">
        <f t="shared" si="0"/>
        <v>20</v>
      </c>
      <c r="C33" s="102" t="s">
        <v>29</v>
      </c>
      <c r="D33" s="105">
        <v>600</v>
      </c>
      <c r="E33" s="111"/>
      <c r="F33" s="112"/>
      <c r="G33" s="51"/>
      <c r="H33" s="112">
        <v>600</v>
      </c>
      <c r="I33" s="51"/>
    </row>
    <row r="34" spans="2:11" ht="30" x14ac:dyDescent="0.25">
      <c r="B34" s="7">
        <f t="shared" si="0"/>
        <v>21</v>
      </c>
      <c r="C34" s="102" t="s">
        <v>31</v>
      </c>
      <c r="D34" s="105">
        <v>196661</v>
      </c>
      <c r="E34" s="111">
        <v>48</v>
      </c>
      <c r="F34" s="112">
        <v>10851</v>
      </c>
      <c r="G34" s="51">
        <v>6</v>
      </c>
      <c r="H34" s="112">
        <v>207512</v>
      </c>
      <c r="I34" s="51">
        <v>54</v>
      </c>
      <c r="K34" s="9" t="s">
        <v>32</v>
      </c>
    </row>
    <row r="35" spans="2:11" ht="30.75" thickBot="1" x14ac:dyDescent="0.3">
      <c r="B35" s="7">
        <f t="shared" si="0"/>
        <v>22</v>
      </c>
      <c r="C35" s="102" t="s">
        <v>30</v>
      </c>
      <c r="D35" s="105">
        <v>83793</v>
      </c>
      <c r="E35" s="111">
        <v>10</v>
      </c>
      <c r="F35" s="112">
        <v>83675</v>
      </c>
      <c r="G35" s="51">
        <v>64</v>
      </c>
      <c r="H35" s="112">
        <v>167468</v>
      </c>
      <c r="I35" s="51">
        <v>74</v>
      </c>
    </row>
    <row r="36" spans="2:11" ht="33.75" customHeight="1" thickTop="1" x14ac:dyDescent="0.25">
      <c r="B36" s="7"/>
      <c r="C36" s="115" t="s">
        <v>34</v>
      </c>
      <c r="D36" s="121">
        <f>SUM(D14:D35)+8</f>
        <v>9223109</v>
      </c>
      <c r="E36" s="117">
        <f>SUM(E14:E35)-800</f>
        <v>96</v>
      </c>
      <c r="F36" s="116">
        <f>SUM(F14:F35)+7</f>
        <v>1140901</v>
      </c>
      <c r="G36" s="116">
        <f>SUM(G14:G35)-700</f>
        <v>82</v>
      </c>
      <c r="H36" s="121">
        <f>SUM(H14:H35)+9</f>
        <v>10364010</v>
      </c>
      <c r="I36" s="117">
        <f>SUM(I14:I35)-900</f>
        <v>74</v>
      </c>
    </row>
    <row r="37" spans="2:11" ht="27" customHeight="1" thickBot="1" x14ac:dyDescent="0.3">
      <c r="B37" s="7"/>
      <c r="C37" s="118" t="s">
        <v>35</v>
      </c>
      <c r="D37" s="122">
        <v>9223163</v>
      </c>
      <c r="E37" s="120">
        <v>1</v>
      </c>
      <c r="F37" s="119">
        <v>1140901</v>
      </c>
      <c r="G37" s="119">
        <v>86</v>
      </c>
      <c r="H37" s="122">
        <v>10364064</v>
      </c>
      <c r="I37" s="120">
        <v>87</v>
      </c>
    </row>
    <row r="38" spans="2:11" ht="15.75" thickTop="1" x14ac:dyDescent="0.25">
      <c r="B38" s="7"/>
      <c r="C38" s="12" t="s">
        <v>33</v>
      </c>
      <c r="D38" s="11">
        <f>D36-D37</f>
        <v>-54</v>
      </c>
      <c r="E38" s="113">
        <f t="shared" ref="E38:I38" si="1">E36-E37</f>
        <v>95</v>
      </c>
      <c r="F38" s="114">
        <f t="shared" si="1"/>
        <v>0</v>
      </c>
      <c r="G38" s="11">
        <f t="shared" si="1"/>
        <v>-4</v>
      </c>
      <c r="H38" s="114">
        <f t="shared" si="1"/>
        <v>-54</v>
      </c>
      <c r="I38" s="11">
        <f t="shared" si="1"/>
        <v>-13</v>
      </c>
    </row>
    <row r="39" spans="2:11" x14ac:dyDescent="0.25">
      <c r="B39" s="7"/>
      <c r="C39" s="6"/>
      <c r="D39" s="5"/>
      <c r="E39" s="5"/>
      <c r="F39" s="5"/>
      <c r="G39" s="5"/>
      <c r="H39" s="5"/>
      <c r="I39" s="5"/>
    </row>
    <row r="40" spans="2:11" x14ac:dyDescent="0.25">
      <c r="B40" s="7"/>
      <c r="C40" s="6"/>
      <c r="D40" s="5"/>
      <c r="E40" s="5"/>
      <c r="F40" s="5"/>
      <c r="G40" s="5"/>
      <c r="H40" s="5"/>
      <c r="I40" s="5"/>
    </row>
    <row r="41" spans="2:11" x14ac:dyDescent="0.25">
      <c r="B41" s="7"/>
      <c r="C41" s="6"/>
      <c r="D41" s="5"/>
      <c r="E41" s="5"/>
      <c r="F41" s="5"/>
      <c r="G41" s="5"/>
      <c r="H41" s="5"/>
      <c r="I41" s="5"/>
    </row>
    <row r="42" spans="2:11" x14ac:dyDescent="0.25">
      <c r="B42" s="7"/>
      <c r="C42" s="6"/>
      <c r="D42" s="5"/>
      <c r="E42" s="5"/>
      <c r="F42" s="5"/>
      <c r="G42" s="5"/>
      <c r="H42" s="5"/>
      <c r="I42" s="5"/>
    </row>
    <row r="43" spans="2:11" x14ac:dyDescent="0.25">
      <c r="B43" s="7"/>
      <c r="C43" s="6"/>
      <c r="D43" s="5"/>
      <c r="E43" s="5"/>
      <c r="F43" s="5"/>
      <c r="G43" s="5"/>
      <c r="H43" s="5"/>
      <c r="I43" s="5"/>
    </row>
    <row r="44" spans="2:11" x14ac:dyDescent="0.25">
      <c r="B44" s="2"/>
      <c r="C44" s="6"/>
      <c r="D44" s="5"/>
      <c r="E44" s="5"/>
      <c r="F44" s="5"/>
      <c r="G44" s="5"/>
      <c r="H44" s="5"/>
      <c r="I44" s="5"/>
    </row>
    <row r="45" spans="2:11" x14ac:dyDescent="0.25">
      <c r="B45" s="2"/>
      <c r="C45" s="6"/>
      <c r="D45" s="5"/>
      <c r="E45" s="5"/>
      <c r="F45" s="5"/>
      <c r="G45" s="5"/>
      <c r="H45" s="5"/>
      <c r="I45" s="5"/>
    </row>
    <row r="46" spans="2:11" x14ac:dyDescent="0.25">
      <c r="B46" s="2"/>
      <c r="C46" s="6"/>
      <c r="D46" s="5"/>
      <c r="E46" s="5"/>
      <c r="F46" s="5"/>
      <c r="G46" s="5"/>
      <c r="H46" s="5"/>
      <c r="I46" s="5"/>
    </row>
    <row r="47" spans="2:11" x14ac:dyDescent="0.25">
      <c r="B47" s="2"/>
      <c r="C47" s="6"/>
      <c r="D47" s="5"/>
      <c r="E47" s="5"/>
      <c r="F47" s="5"/>
      <c r="G47" s="5"/>
      <c r="H47" s="5"/>
      <c r="I47" s="5"/>
    </row>
    <row r="48" spans="2:11" x14ac:dyDescent="0.25">
      <c r="B48" s="2"/>
      <c r="C48" s="6"/>
      <c r="D48" s="5"/>
      <c r="E48" s="5"/>
      <c r="F48" s="5"/>
      <c r="G48" s="5"/>
      <c r="H48" s="5"/>
      <c r="I48" s="5"/>
    </row>
    <row r="49" spans="2:9" x14ac:dyDescent="0.25">
      <c r="B49" s="2"/>
      <c r="C49" s="6"/>
      <c r="D49" s="5"/>
      <c r="E49" s="5"/>
      <c r="F49" s="5"/>
      <c r="G49" s="5"/>
      <c r="H49" s="5"/>
      <c r="I49" s="5"/>
    </row>
    <row r="50" spans="2:9" x14ac:dyDescent="0.25">
      <c r="B50" s="2"/>
      <c r="C50" s="6"/>
      <c r="D50" s="5"/>
      <c r="E50" s="5"/>
      <c r="F50" s="5"/>
      <c r="G50" s="5"/>
      <c r="H50" s="5"/>
      <c r="I50" s="5"/>
    </row>
    <row r="51" spans="2:9" x14ac:dyDescent="0.25">
      <c r="B51" s="2"/>
      <c r="C51" s="6"/>
      <c r="D51" s="5"/>
      <c r="E51" s="5"/>
      <c r="F51" s="5"/>
      <c r="G51" s="5"/>
      <c r="H51" s="5"/>
      <c r="I51" s="5"/>
    </row>
    <row r="52" spans="2:9" x14ac:dyDescent="0.25">
      <c r="B52" s="2"/>
      <c r="C52" s="6"/>
      <c r="D52" s="5"/>
      <c r="E52" s="5"/>
      <c r="F52" s="5"/>
      <c r="G52" s="5"/>
      <c r="H52" s="5"/>
      <c r="I52" s="5"/>
    </row>
    <row r="53" spans="2:9" x14ac:dyDescent="0.25">
      <c r="B53" s="2"/>
      <c r="C53" s="6"/>
      <c r="D53" s="5"/>
      <c r="E53" s="5"/>
      <c r="F53" s="5"/>
      <c r="G53" s="5"/>
      <c r="H53" s="5"/>
      <c r="I53" s="5"/>
    </row>
    <row r="54" spans="2:9" x14ac:dyDescent="0.25">
      <c r="B54" s="2"/>
      <c r="C54" s="6"/>
      <c r="D54" s="5"/>
      <c r="E54" s="5"/>
      <c r="F54" s="5"/>
      <c r="G54" s="5"/>
      <c r="H54" s="5"/>
      <c r="I54" s="5"/>
    </row>
    <row r="55" spans="2:9" x14ac:dyDescent="0.25">
      <c r="B55" s="2"/>
      <c r="C55" s="6"/>
      <c r="D55" s="5"/>
      <c r="E55" s="5"/>
      <c r="F55" s="5"/>
      <c r="G55" s="5"/>
      <c r="H55" s="5"/>
      <c r="I55" s="5"/>
    </row>
    <row r="56" spans="2:9" x14ac:dyDescent="0.25">
      <c r="B56" s="2"/>
      <c r="C56" s="6"/>
      <c r="D56" s="5"/>
      <c r="E56" s="5"/>
      <c r="F56" s="5"/>
      <c r="G56" s="5"/>
      <c r="H56" s="5"/>
      <c r="I56" s="5"/>
    </row>
    <row r="57" spans="2:9" x14ac:dyDescent="0.25">
      <c r="B57" s="2"/>
      <c r="C57" s="6"/>
      <c r="D57" s="5"/>
      <c r="E57" s="5"/>
      <c r="F57" s="5"/>
      <c r="G57" s="5"/>
      <c r="H57" s="5"/>
      <c r="I57" s="5"/>
    </row>
    <row r="58" spans="2:9" x14ac:dyDescent="0.25">
      <c r="B58" s="2"/>
      <c r="C58" s="6"/>
      <c r="D58" s="5"/>
      <c r="E58" s="5"/>
      <c r="F58" s="5"/>
      <c r="G58" s="5"/>
      <c r="H58" s="5"/>
      <c r="I58" s="5"/>
    </row>
  </sheetData>
  <mergeCells count="10">
    <mergeCell ref="K4:Q4"/>
    <mergeCell ref="B1:H4"/>
    <mergeCell ref="D9:I9"/>
    <mergeCell ref="D10:E10"/>
    <mergeCell ref="F10:G10"/>
    <mergeCell ref="H10:I10"/>
    <mergeCell ref="C9:C11"/>
    <mergeCell ref="B6:I7"/>
    <mergeCell ref="B5:C5"/>
    <mergeCell ref="I2:J3"/>
  </mergeCells>
  <hyperlinks>
    <hyperlink ref="B5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12"/>
  <sheetViews>
    <sheetView zoomScale="115" zoomScaleNormal="115" workbookViewId="0">
      <selection activeCell="I4" sqref="I4:J4"/>
    </sheetView>
  </sheetViews>
  <sheetFormatPr defaultRowHeight="15" x14ac:dyDescent="0.25"/>
  <cols>
    <col min="3" max="3" width="60.7109375" customWidth="1"/>
    <col min="4" max="4" width="13.42578125" customWidth="1"/>
    <col min="5" max="5" width="7.42578125" customWidth="1"/>
    <col min="6" max="6" width="12.140625" customWidth="1"/>
    <col min="7" max="7" width="7.140625" customWidth="1"/>
    <col min="8" max="8" width="11.7109375" customWidth="1"/>
    <col min="9" max="9" width="8.140625" customWidth="1"/>
  </cols>
  <sheetData>
    <row r="1" spans="2:11" x14ac:dyDescent="0.25">
      <c r="B1" s="126"/>
      <c r="C1" s="126"/>
      <c r="D1" s="126"/>
      <c r="E1" s="126"/>
      <c r="F1" s="126"/>
      <c r="G1" s="126"/>
      <c r="H1" s="126"/>
      <c r="I1" s="1"/>
      <c r="J1" s="1"/>
      <c r="K1" s="1"/>
    </row>
    <row r="2" spans="2:11" x14ac:dyDescent="0.25">
      <c r="B2" s="126"/>
      <c r="C2" s="126"/>
      <c r="D2" s="126"/>
      <c r="E2" s="126"/>
      <c r="F2" s="126"/>
      <c r="G2" s="126"/>
      <c r="H2" s="126"/>
      <c r="I2" s="1"/>
      <c r="J2" s="1"/>
      <c r="K2" s="1"/>
    </row>
    <row r="3" spans="2:11" x14ac:dyDescent="0.25">
      <c r="B3" s="126"/>
      <c r="C3" s="126"/>
      <c r="D3" s="126"/>
      <c r="E3" s="126"/>
      <c r="F3" s="126"/>
      <c r="G3" s="126"/>
      <c r="H3" s="126"/>
      <c r="I3" s="1"/>
      <c r="J3" s="1"/>
      <c r="K3" s="1"/>
    </row>
    <row r="4" spans="2:11" x14ac:dyDescent="0.25">
      <c r="B4" s="126"/>
      <c r="C4" s="126"/>
      <c r="D4" s="126"/>
      <c r="E4" s="126"/>
      <c r="F4" s="126"/>
      <c r="G4" s="126"/>
      <c r="H4" s="126"/>
      <c r="I4" s="18" t="s">
        <v>246</v>
      </c>
      <c r="J4" s="1" t="s">
        <v>245</v>
      </c>
      <c r="K4" s="1"/>
    </row>
    <row r="5" spans="2:11" x14ac:dyDescent="0.25">
      <c r="B5" s="130" t="s">
        <v>0</v>
      </c>
      <c r="C5" s="130"/>
      <c r="D5" s="130"/>
      <c r="E5" s="130"/>
      <c r="F5" s="130"/>
      <c r="G5" s="130"/>
      <c r="H5" s="130"/>
      <c r="I5" s="130"/>
    </row>
    <row r="6" spans="2:11" x14ac:dyDescent="0.25">
      <c r="B6" s="130"/>
      <c r="C6" s="130"/>
      <c r="D6" s="130"/>
      <c r="E6" s="130"/>
      <c r="F6" s="130"/>
      <c r="G6" s="130"/>
      <c r="H6" s="130"/>
      <c r="I6" s="130"/>
    </row>
    <row r="7" spans="2:11" ht="15.75" thickBot="1" x14ac:dyDescent="0.3"/>
    <row r="8" spans="2:11" s="3" customFormat="1" ht="23.25" x14ac:dyDescent="0.35">
      <c r="C8" s="134" t="s">
        <v>1</v>
      </c>
      <c r="D8" s="134" t="s">
        <v>2</v>
      </c>
      <c r="E8" s="134"/>
      <c r="F8" s="134"/>
      <c r="G8" s="134"/>
      <c r="H8" s="134"/>
      <c r="I8" s="134"/>
    </row>
    <row r="9" spans="2:11" ht="15.75" x14ac:dyDescent="0.25">
      <c r="C9" s="135"/>
      <c r="D9" s="136" t="s">
        <v>3</v>
      </c>
      <c r="E9" s="136"/>
      <c r="F9" s="136" t="s">
        <v>4</v>
      </c>
      <c r="G9" s="136"/>
      <c r="H9" s="136" t="s">
        <v>5</v>
      </c>
      <c r="I9" s="136"/>
    </row>
    <row r="10" spans="2:11" x14ac:dyDescent="0.25">
      <c r="C10" s="135"/>
      <c r="D10" s="82" t="s">
        <v>6</v>
      </c>
      <c r="E10" s="82" t="s">
        <v>7</v>
      </c>
      <c r="F10" s="82" t="s">
        <v>6</v>
      </c>
      <c r="G10" s="82" t="s">
        <v>7</v>
      </c>
      <c r="H10" s="82" t="s">
        <v>6</v>
      </c>
      <c r="I10" s="82" t="s">
        <v>7</v>
      </c>
    </row>
    <row r="11" spans="2:11" ht="19.5" thickBot="1" x14ac:dyDescent="0.3">
      <c r="C11" s="83" t="s">
        <v>36</v>
      </c>
      <c r="D11" s="85"/>
      <c r="E11" s="85"/>
      <c r="F11" s="85"/>
      <c r="G11" s="85"/>
      <c r="H11" s="85"/>
      <c r="I11" s="85"/>
    </row>
    <row r="12" spans="2:11" ht="15.75" x14ac:dyDescent="0.25">
      <c r="B12" s="2"/>
      <c r="C12" s="133" t="s">
        <v>39</v>
      </c>
      <c r="D12" s="133"/>
      <c r="E12" s="133"/>
      <c r="F12" s="133"/>
      <c r="G12" s="133"/>
      <c r="H12" s="133"/>
      <c r="I12" s="133"/>
    </row>
    <row r="13" spans="2:11" ht="30" x14ac:dyDescent="0.25">
      <c r="B13" s="2">
        <v>23</v>
      </c>
      <c r="C13" s="84" t="s">
        <v>40</v>
      </c>
      <c r="D13" s="86">
        <v>4735545</v>
      </c>
      <c r="E13" s="88">
        <v>34</v>
      </c>
      <c r="F13" s="89">
        <v>215915</v>
      </c>
      <c r="G13" s="87">
        <v>85</v>
      </c>
      <c r="H13" s="89">
        <v>4951461</v>
      </c>
      <c r="I13" s="87">
        <v>19</v>
      </c>
    </row>
    <row r="14" spans="2:11" x14ac:dyDescent="0.25">
      <c r="B14" s="7">
        <f t="shared" ref="B14:B77" si="0">B13+1</f>
        <v>24</v>
      </c>
      <c r="C14" s="84" t="s">
        <v>41</v>
      </c>
      <c r="D14" s="86">
        <v>13688</v>
      </c>
      <c r="E14" s="88">
        <v>82</v>
      </c>
      <c r="F14" s="89">
        <v>148</v>
      </c>
      <c r="G14" s="87">
        <v>91</v>
      </c>
      <c r="H14" s="89">
        <v>13837</v>
      </c>
      <c r="I14" s="87">
        <v>73</v>
      </c>
    </row>
    <row r="15" spans="2:11" x14ac:dyDescent="0.25">
      <c r="B15" s="7">
        <f t="shared" si="0"/>
        <v>25</v>
      </c>
      <c r="C15" s="84" t="s">
        <v>42</v>
      </c>
      <c r="D15" s="86">
        <v>43967</v>
      </c>
      <c r="E15" s="88">
        <v>17</v>
      </c>
      <c r="F15" s="89">
        <v>2431</v>
      </c>
      <c r="G15" s="87">
        <v>89</v>
      </c>
      <c r="H15" s="89">
        <v>46399</v>
      </c>
      <c r="I15" s="87">
        <v>6</v>
      </c>
    </row>
    <row r="16" spans="2:11" x14ac:dyDescent="0.25">
      <c r="B16" s="7">
        <f t="shared" si="0"/>
        <v>26</v>
      </c>
      <c r="C16" s="84" t="s">
        <v>43</v>
      </c>
      <c r="D16" s="86">
        <v>12149</v>
      </c>
      <c r="E16" s="88">
        <v>54</v>
      </c>
      <c r="F16" s="89">
        <v>1690</v>
      </c>
      <c r="G16" s="87">
        <v>44</v>
      </c>
      <c r="H16" s="89">
        <v>13839</v>
      </c>
      <c r="I16" s="87">
        <v>98</v>
      </c>
    </row>
    <row r="17" spans="2:9" x14ac:dyDescent="0.25">
      <c r="B17" s="7">
        <f t="shared" si="0"/>
        <v>27</v>
      </c>
      <c r="C17" s="84" t="s">
        <v>44</v>
      </c>
      <c r="D17" s="86">
        <v>8342</v>
      </c>
      <c r="E17" s="88">
        <v>88</v>
      </c>
      <c r="F17" s="89">
        <v>458</v>
      </c>
      <c r="G17" s="87">
        <v>95</v>
      </c>
      <c r="H17" s="89">
        <v>8801</v>
      </c>
      <c r="I17" s="87">
        <v>83</v>
      </c>
    </row>
    <row r="18" spans="2:9" x14ac:dyDescent="0.25">
      <c r="B18" s="7">
        <f t="shared" si="0"/>
        <v>28</v>
      </c>
      <c r="C18" s="84" t="s">
        <v>45</v>
      </c>
      <c r="D18" s="86">
        <v>9227</v>
      </c>
      <c r="E18" s="88">
        <v>66</v>
      </c>
      <c r="F18" s="89">
        <v>5793</v>
      </c>
      <c r="G18" s="87">
        <v>98</v>
      </c>
      <c r="H18" s="89">
        <v>15021</v>
      </c>
      <c r="I18" s="87">
        <v>64</v>
      </c>
    </row>
    <row r="19" spans="2:9" ht="45" x14ac:dyDescent="0.25">
      <c r="B19" s="7">
        <f t="shared" si="0"/>
        <v>29</v>
      </c>
      <c r="C19" s="84" t="s">
        <v>46</v>
      </c>
      <c r="D19" s="86">
        <v>29</v>
      </c>
      <c r="E19" s="88">
        <v>2</v>
      </c>
      <c r="F19" s="89"/>
      <c r="G19" s="87"/>
      <c r="H19" s="89">
        <v>29</v>
      </c>
      <c r="I19" s="87">
        <v>2</v>
      </c>
    </row>
    <row r="20" spans="2:9" ht="30" x14ac:dyDescent="0.25">
      <c r="B20" s="7">
        <f t="shared" si="0"/>
        <v>30</v>
      </c>
      <c r="C20" s="84" t="s">
        <v>47</v>
      </c>
      <c r="D20" s="86">
        <v>11</v>
      </c>
      <c r="E20" s="88">
        <v>30</v>
      </c>
      <c r="F20" s="89"/>
      <c r="G20" s="87"/>
      <c r="H20" s="89">
        <v>11</v>
      </c>
      <c r="I20" s="87">
        <v>30</v>
      </c>
    </row>
    <row r="21" spans="2:9" x14ac:dyDescent="0.25">
      <c r="B21" s="7">
        <f t="shared" si="0"/>
        <v>31</v>
      </c>
      <c r="C21" s="84" t="s">
        <v>48</v>
      </c>
      <c r="D21" s="86"/>
      <c r="E21" s="88"/>
      <c r="F21" s="89">
        <v>630</v>
      </c>
      <c r="G21" s="87"/>
      <c r="H21" s="89">
        <v>630</v>
      </c>
      <c r="I21" s="87"/>
    </row>
    <row r="22" spans="2:9" x14ac:dyDescent="0.25">
      <c r="B22" s="7">
        <f t="shared" si="0"/>
        <v>32</v>
      </c>
      <c r="C22" s="84" t="s">
        <v>49</v>
      </c>
      <c r="D22" s="86">
        <v>5535</v>
      </c>
      <c r="E22" s="88">
        <v>86</v>
      </c>
      <c r="F22" s="89">
        <v>2214</v>
      </c>
      <c r="G22" s="87">
        <v>14</v>
      </c>
      <c r="H22" s="89">
        <v>7750</v>
      </c>
      <c r="I22" s="87"/>
    </row>
    <row r="23" spans="2:9" x14ac:dyDescent="0.25">
      <c r="B23" s="7">
        <f t="shared" si="0"/>
        <v>33</v>
      </c>
      <c r="C23" s="84" t="s">
        <v>50</v>
      </c>
      <c r="D23" s="86">
        <v>1250</v>
      </c>
      <c r="E23" s="88"/>
      <c r="F23" s="89">
        <v>325</v>
      </c>
      <c r="G23" s="87"/>
      <c r="H23" s="89">
        <v>1575</v>
      </c>
      <c r="I23" s="87"/>
    </row>
    <row r="24" spans="2:9" x14ac:dyDescent="0.25">
      <c r="B24" s="7">
        <f t="shared" si="0"/>
        <v>34</v>
      </c>
      <c r="C24" s="84" t="s">
        <v>51</v>
      </c>
      <c r="D24" s="86">
        <v>133768</v>
      </c>
      <c r="E24" s="88">
        <v>88</v>
      </c>
      <c r="F24" s="89">
        <v>36042</v>
      </c>
      <c r="G24" s="87">
        <v>76</v>
      </c>
      <c r="H24" s="89">
        <v>169811</v>
      </c>
      <c r="I24" s="87">
        <v>64</v>
      </c>
    </row>
    <row r="25" spans="2:9" x14ac:dyDescent="0.25">
      <c r="B25" s="7">
        <f t="shared" si="0"/>
        <v>35</v>
      </c>
      <c r="C25" s="84" t="s">
        <v>52</v>
      </c>
      <c r="D25" s="86">
        <v>92413</v>
      </c>
      <c r="E25" s="88">
        <v>5</v>
      </c>
      <c r="F25" s="89">
        <v>4042</v>
      </c>
      <c r="G25" s="87">
        <v>19</v>
      </c>
      <c r="H25" s="89">
        <v>96455</v>
      </c>
      <c r="I25" s="87">
        <v>24</v>
      </c>
    </row>
    <row r="26" spans="2:9" x14ac:dyDescent="0.25">
      <c r="B26" s="7">
        <f t="shared" si="0"/>
        <v>36</v>
      </c>
      <c r="C26" s="84" t="s">
        <v>53</v>
      </c>
      <c r="D26" s="86">
        <v>8226</v>
      </c>
      <c r="E26" s="88">
        <v>70</v>
      </c>
      <c r="F26" s="89">
        <v>1733</v>
      </c>
      <c r="G26" s="87"/>
      <c r="H26" s="89">
        <v>9959</v>
      </c>
      <c r="I26" s="87">
        <v>70</v>
      </c>
    </row>
    <row r="27" spans="2:9" ht="30" x14ac:dyDescent="0.25">
      <c r="B27" s="7">
        <f t="shared" si="0"/>
        <v>37</v>
      </c>
      <c r="C27" s="84" t="s">
        <v>54</v>
      </c>
      <c r="D27" s="86">
        <v>7894</v>
      </c>
      <c r="E27" s="88">
        <v>1</v>
      </c>
      <c r="F27" s="89">
        <v>953</v>
      </c>
      <c r="G27" s="87">
        <v>70</v>
      </c>
      <c r="H27" s="89">
        <v>8847</v>
      </c>
      <c r="I27" s="87">
        <v>71</v>
      </c>
    </row>
    <row r="28" spans="2:9" x14ac:dyDescent="0.25">
      <c r="B28" s="7">
        <f t="shared" si="0"/>
        <v>38</v>
      </c>
      <c r="C28" s="84" t="s">
        <v>55</v>
      </c>
      <c r="D28" s="86">
        <v>427</v>
      </c>
      <c r="E28" s="88">
        <v>35</v>
      </c>
      <c r="F28" s="89">
        <v>79</v>
      </c>
      <c r="G28" s="87">
        <v>39</v>
      </c>
      <c r="H28" s="89">
        <v>506</v>
      </c>
      <c r="I28" s="87">
        <v>74</v>
      </c>
    </row>
    <row r="29" spans="2:9" x14ac:dyDescent="0.25">
      <c r="B29" s="7">
        <f t="shared" si="0"/>
        <v>39</v>
      </c>
      <c r="C29" s="84" t="s">
        <v>56</v>
      </c>
      <c r="D29" s="86">
        <v>117</v>
      </c>
      <c r="E29" s="88"/>
      <c r="F29" s="89">
        <v>2</v>
      </c>
      <c r="G29" s="87"/>
      <c r="H29" s="89">
        <v>119</v>
      </c>
      <c r="I29" s="87"/>
    </row>
    <row r="30" spans="2:9" ht="30" x14ac:dyDescent="0.25">
      <c r="B30" s="7">
        <f t="shared" si="0"/>
        <v>40</v>
      </c>
      <c r="C30" s="84" t="s">
        <v>57</v>
      </c>
      <c r="D30" s="86">
        <v>47</v>
      </c>
      <c r="E30" s="88">
        <v>70</v>
      </c>
      <c r="F30" s="89"/>
      <c r="G30" s="87"/>
      <c r="H30" s="89">
        <v>47</v>
      </c>
      <c r="I30" s="87">
        <v>70</v>
      </c>
    </row>
    <row r="31" spans="2:9" ht="30" x14ac:dyDescent="0.25">
      <c r="B31" s="7">
        <f t="shared" si="0"/>
        <v>41</v>
      </c>
      <c r="C31" s="84" t="s">
        <v>59</v>
      </c>
      <c r="D31" s="86">
        <v>7057</v>
      </c>
      <c r="E31" s="88">
        <v>4</v>
      </c>
      <c r="F31" s="89">
        <v>3121</v>
      </c>
      <c r="G31" s="87">
        <v>93</v>
      </c>
      <c r="H31" s="89">
        <v>10178</v>
      </c>
      <c r="I31" s="87">
        <v>97</v>
      </c>
    </row>
    <row r="32" spans="2:9" ht="30" x14ac:dyDescent="0.25">
      <c r="B32" s="7">
        <f t="shared" si="0"/>
        <v>42</v>
      </c>
      <c r="C32" s="84" t="s">
        <v>58</v>
      </c>
      <c r="D32" s="86">
        <v>42596</v>
      </c>
      <c r="E32" s="88">
        <v>914</v>
      </c>
      <c r="F32" s="89">
        <v>25722</v>
      </c>
      <c r="G32" s="87">
        <v>52</v>
      </c>
      <c r="H32" s="89">
        <v>68319</v>
      </c>
      <c r="I32" s="87">
        <v>43</v>
      </c>
    </row>
    <row r="33" spans="2:16" ht="30" x14ac:dyDescent="0.25">
      <c r="B33" s="7">
        <f t="shared" si="0"/>
        <v>43</v>
      </c>
      <c r="C33" s="84" t="s">
        <v>60</v>
      </c>
      <c r="D33" s="86">
        <v>39906</v>
      </c>
      <c r="E33" s="88">
        <v>14</v>
      </c>
      <c r="F33" s="89">
        <v>16858</v>
      </c>
      <c r="G33" s="87">
        <v>39</v>
      </c>
      <c r="H33" s="89">
        <v>56764</v>
      </c>
      <c r="I33" s="87">
        <v>53</v>
      </c>
    </row>
    <row r="34" spans="2:16" x14ac:dyDescent="0.25">
      <c r="B34" s="7">
        <f t="shared" si="0"/>
        <v>44</v>
      </c>
      <c r="C34" s="84" t="s">
        <v>61</v>
      </c>
      <c r="D34" s="86">
        <v>57575</v>
      </c>
      <c r="E34" s="88">
        <v>39</v>
      </c>
      <c r="F34" s="89">
        <v>3116</v>
      </c>
      <c r="G34" s="87">
        <v>3</v>
      </c>
      <c r="H34" s="89">
        <v>60691</v>
      </c>
      <c r="I34" s="87">
        <v>42</v>
      </c>
    </row>
    <row r="35" spans="2:16" ht="30" x14ac:dyDescent="0.25">
      <c r="B35" s="7">
        <f t="shared" si="0"/>
        <v>45</v>
      </c>
      <c r="C35" s="84" t="s">
        <v>62</v>
      </c>
      <c r="D35" s="86">
        <v>34098</v>
      </c>
      <c r="E35" s="88">
        <v>36</v>
      </c>
      <c r="F35" s="89">
        <v>2491</v>
      </c>
      <c r="G35" s="87">
        <v>90</v>
      </c>
      <c r="H35" s="89">
        <v>36590</v>
      </c>
      <c r="I35" s="87">
        <v>26</v>
      </c>
      <c r="J35" s="5"/>
    </row>
    <row r="36" spans="2:16" x14ac:dyDescent="0.25">
      <c r="B36" s="7">
        <f t="shared" si="0"/>
        <v>46</v>
      </c>
      <c r="C36" s="84" t="s">
        <v>63</v>
      </c>
      <c r="D36" s="86">
        <v>7364</v>
      </c>
      <c r="E36" s="88">
        <v>99</v>
      </c>
      <c r="F36" s="89"/>
      <c r="G36" s="87"/>
      <c r="H36" s="89">
        <v>7364</v>
      </c>
      <c r="I36" s="87">
        <v>99</v>
      </c>
    </row>
    <row r="37" spans="2:16" x14ac:dyDescent="0.25">
      <c r="B37" s="7">
        <f t="shared" si="0"/>
        <v>47</v>
      </c>
      <c r="C37" s="84" t="s">
        <v>64</v>
      </c>
      <c r="D37" s="86">
        <v>1200</v>
      </c>
      <c r="E37" s="88">
        <v>84</v>
      </c>
      <c r="F37" s="89">
        <v>210</v>
      </c>
      <c r="G37" s="87"/>
      <c r="H37" s="89">
        <v>1410</v>
      </c>
      <c r="I37" s="87">
        <v>84</v>
      </c>
    </row>
    <row r="38" spans="2:16" x14ac:dyDescent="0.25">
      <c r="B38" s="7">
        <f t="shared" si="0"/>
        <v>48</v>
      </c>
      <c r="C38" s="84" t="s">
        <v>65</v>
      </c>
      <c r="D38" s="86">
        <v>1352</v>
      </c>
      <c r="E38" s="88">
        <v>81</v>
      </c>
      <c r="F38" s="89">
        <v>200</v>
      </c>
      <c r="G38" s="87">
        <v>47</v>
      </c>
      <c r="H38" s="89">
        <v>1553</v>
      </c>
      <c r="I38" s="87">
        <v>28</v>
      </c>
      <c r="J38" s="6"/>
      <c r="K38" s="5"/>
      <c r="L38" s="5"/>
      <c r="M38" s="5"/>
      <c r="N38" s="5"/>
      <c r="O38" s="5"/>
      <c r="P38" s="5"/>
    </row>
    <row r="39" spans="2:16" x14ac:dyDescent="0.25">
      <c r="B39" s="7">
        <f t="shared" si="0"/>
        <v>49</v>
      </c>
      <c r="C39" s="84" t="s">
        <v>66</v>
      </c>
      <c r="D39" s="86">
        <v>253</v>
      </c>
      <c r="E39" s="88"/>
      <c r="F39" s="89">
        <v>31</v>
      </c>
      <c r="G39" s="87">
        <v>44</v>
      </c>
      <c r="H39" s="89">
        <v>384</v>
      </c>
      <c r="I39" s="87">
        <v>44</v>
      </c>
    </row>
    <row r="40" spans="2:16" x14ac:dyDescent="0.25">
      <c r="B40" s="7">
        <f t="shared" si="0"/>
        <v>50</v>
      </c>
      <c r="C40" s="84" t="s">
        <v>67</v>
      </c>
      <c r="D40" s="86">
        <v>26</v>
      </c>
      <c r="E40" s="88">
        <v>61</v>
      </c>
      <c r="F40" s="89">
        <v>5</v>
      </c>
      <c r="G40" s="87">
        <v>67</v>
      </c>
      <c r="H40" s="89">
        <v>32</v>
      </c>
      <c r="I40" s="87">
        <v>28</v>
      </c>
    </row>
    <row r="41" spans="2:16" x14ac:dyDescent="0.25">
      <c r="B41" s="7">
        <f t="shared" si="0"/>
        <v>51</v>
      </c>
      <c r="C41" s="84" t="s">
        <v>68</v>
      </c>
      <c r="D41" s="86">
        <v>71</v>
      </c>
      <c r="E41" s="88">
        <v>73</v>
      </c>
      <c r="F41" s="89">
        <v>64</v>
      </c>
      <c r="G41" s="87">
        <v>70</v>
      </c>
      <c r="H41" s="89">
        <v>136</v>
      </c>
      <c r="I41" s="87">
        <v>43</v>
      </c>
    </row>
    <row r="42" spans="2:16" x14ac:dyDescent="0.25">
      <c r="B42" s="7">
        <f t="shared" si="0"/>
        <v>52</v>
      </c>
      <c r="C42" s="84" t="s">
        <v>69</v>
      </c>
      <c r="D42" s="86">
        <v>435</v>
      </c>
      <c r="E42" s="88">
        <v>57</v>
      </c>
      <c r="F42" s="89">
        <v>226</v>
      </c>
      <c r="G42" s="87">
        <v>10</v>
      </c>
      <c r="H42" s="89">
        <v>661</v>
      </c>
      <c r="I42" s="87">
        <v>67</v>
      </c>
    </row>
    <row r="43" spans="2:16" ht="30" x14ac:dyDescent="0.25">
      <c r="B43" s="7">
        <f t="shared" si="0"/>
        <v>53</v>
      </c>
      <c r="C43" s="84" t="s">
        <v>70</v>
      </c>
      <c r="D43" s="86"/>
      <c r="E43" s="88">
        <v>10</v>
      </c>
      <c r="F43" s="89"/>
      <c r="G43" s="87"/>
      <c r="H43" s="89"/>
      <c r="I43" s="87">
        <v>10</v>
      </c>
    </row>
    <row r="44" spans="2:16" ht="60" x14ac:dyDescent="0.25">
      <c r="B44" s="7">
        <f t="shared" si="0"/>
        <v>54</v>
      </c>
      <c r="C44" s="84" t="s">
        <v>71</v>
      </c>
      <c r="D44" s="86">
        <v>280</v>
      </c>
      <c r="E44" s="88">
        <v>7</v>
      </c>
      <c r="F44" s="89">
        <v>94</v>
      </c>
      <c r="G44" s="87">
        <v>26</v>
      </c>
      <c r="H44" s="89">
        <v>374</v>
      </c>
      <c r="I44" s="87">
        <v>33</v>
      </c>
    </row>
    <row r="45" spans="2:16" ht="30" x14ac:dyDescent="0.25">
      <c r="B45" s="7">
        <f t="shared" si="0"/>
        <v>55</v>
      </c>
      <c r="C45" s="84" t="s">
        <v>72</v>
      </c>
      <c r="D45" s="86">
        <v>258</v>
      </c>
      <c r="E45" s="88">
        <v>89</v>
      </c>
      <c r="F45" s="89">
        <v>73</v>
      </c>
      <c r="G45" s="87">
        <v>67</v>
      </c>
      <c r="H45" s="89">
        <v>332</v>
      </c>
      <c r="I45" s="87">
        <v>56</v>
      </c>
    </row>
    <row r="46" spans="2:16" x14ac:dyDescent="0.25">
      <c r="B46" s="7">
        <f t="shared" si="0"/>
        <v>56</v>
      </c>
      <c r="C46" s="84" t="s">
        <v>73</v>
      </c>
      <c r="D46" s="86">
        <v>384</v>
      </c>
      <c r="E46" s="88">
        <v>3</v>
      </c>
      <c r="F46" s="89">
        <v>180</v>
      </c>
      <c r="G46" s="87">
        <v>24</v>
      </c>
      <c r="H46" s="89">
        <v>564</v>
      </c>
      <c r="I46" s="87">
        <v>27</v>
      </c>
    </row>
    <row r="47" spans="2:16" ht="30" x14ac:dyDescent="0.25">
      <c r="B47" s="7">
        <f t="shared" si="0"/>
        <v>57</v>
      </c>
      <c r="C47" s="84" t="s">
        <v>74</v>
      </c>
      <c r="D47" s="86">
        <v>84</v>
      </c>
      <c r="E47" s="88">
        <v>18</v>
      </c>
      <c r="F47" s="89">
        <v>23</v>
      </c>
      <c r="G47" s="87">
        <v>8</v>
      </c>
      <c r="H47" s="89">
        <v>107</v>
      </c>
      <c r="I47" s="87">
        <v>27</v>
      </c>
    </row>
    <row r="48" spans="2:16" ht="30" x14ac:dyDescent="0.25">
      <c r="B48" s="7">
        <f t="shared" si="0"/>
        <v>58</v>
      </c>
      <c r="C48" s="84" t="s">
        <v>75</v>
      </c>
      <c r="D48" s="86">
        <v>400</v>
      </c>
      <c r="E48" s="88">
        <v>1</v>
      </c>
      <c r="F48" s="89"/>
      <c r="G48" s="87"/>
      <c r="H48" s="89">
        <v>400</v>
      </c>
      <c r="I48" s="87">
        <v>1</v>
      </c>
    </row>
    <row r="49" spans="2:11" x14ac:dyDescent="0.25">
      <c r="B49" s="7">
        <f t="shared" si="0"/>
        <v>59</v>
      </c>
      <c r="C49" s="84" t="s">
        <v>127</v>
      </c>
      <c r="D49" s="86">
        <v>5</v>
      </c>
      <c r="E49" s="88">
        <v>10</v>
      </c>
      <c r="F49" s="89"/>
      <c r="G49" s="87">
        <v>20</v>
      </c>
      <c r="H49" s="89">
        <v>5</v>
      </c>
      <c r="I49" s="87">
        <v>30</v>
      </c>
      <c r="K49" t="s">
        <v>128</v>
      </c>
    </row>
    <row r="50" spans="2:11" x14ac:dyDescent="0.25">
      <c r="B50" s="7">
        <f t="shared" si="0"/>
        <v>60</v>
      </c>
      <c r="C50" s="84" t="s">
        <v>76</v>
      </c>
      <c r="D50" s="86">
        <v>12</v>
      </c>
      <c r="E50" s="88">
        <v>44</v>
      </c>
      <c r="F50" s="89">
        <v>11</v>
      </c>
      <c r="G50" s="87">
        <v>49</v>
      </c>
      <c r="H50" s="89">
        <v>23</v>
      </c>
      <c r="I50" s="87">
        <v>93</v>
      </c>
    </row>
    <row r="51" spans="2:11" x14ac:dyDescent="0.25">
      <c r="B51" s="7">
        <f t="shared" si="0"/>
        <v>61</v>
      </c>
      <c r="C51" s="84" t="s">
        <v>77</v>
      </c>
      <c r="D51" s="86"/>
      <c r="E51" s="88">
        <v>90</v>
      </c>
      <c r="F51" s="89">
        <v>1</v>
      </c>
      <c r="G51" s="87">
        <v>71</v>
      </c>
      <c r="H51" s="89">
        <v>2</v>
      </c>
      <c r="I51" s="87">
        <v>61</v>
      </c>
    </row>
    <row r="52" spans="2:11" x14ac:dyDescent="0.25">
      <c r="B52" s="7">
        <f t="shared" si="0"/>
        <v>62</v>
      </c>
      <c r="C52" s="84" t="s">
        <v>78</v>
      </c>
      <c r="D52" s="86"/>
      <c r="E52" s="88">
        <v>40</v>
      </c>
      <c r="F52" s="89"/>
      <c r="G52" s="87"/>
      <c r="H52" s="89"/>
      <c r="I52" s="87">
        <v>40</v>
      </c>
    </row>
    <row r="53" spans="2:11" ht="30" x14ac:dyDescent="0.25">
      <c r="B53" s="7">
        <f t="shared" si="0"/>
        <v>63</v>
      </c>
      <c r="C53" s="84" t="s">
        <v>79</v>
      </c>
      <c r="D53" s="86">
        <v>2</v>
      </c>
      <c r="E53" s="88">
        <v>89</v>
      </c>
      <c r="F53" s="89"/>
      <c r="G53" s="87"/>
      <c r="H53" s="89">
        <v>2</v>
      </c>
      <c r="I53" s="87">
        <v>89</v>
      </c>
    </row>
    <row r="54" spans="2:11" ht="30" x14ac:dyDescent="0.25">
      <c r="B54" s="7">
        <f t="shared" si="0"/>
        <v>64</v>
      </c>
      <c r="C54" s="84" t="s">
        <v>125</v>
      </c>
      <c r="D54" s="86">
        <v>699</v>
      </c>
      <c r="E54" s="88">
        <v>12</v>
      </c>
      <c r="F54" s="89">
        <v>18</v>
      </c>
      <c r="G54" s="87">
        <v>14</v>
      </c>
      <c r="H54" s="89">
        <v>717</v>
      </c>
      <c r="I54" s="87">
        <v>26</v>
      </c>
      <c r="K54" t="s">
        <v>126</v>
      </c>
    </row>
    <row r="55" spans="2:11" x14ac:dyDescent="0.25">
      <c r="B55" s="7">
        <f t="shared" si="0"/>
        <v>65</v>
      </c>
      <c r="C55" s="84" t="s">
        <v>123</v>
      </c>
      <c r="D55" s="86">
        <v>13</v>
      </c>
      <c r="E55" s="88">
        <v>77</v>
      </c>
      <c r="F55" s="89"/>
      <c r="G55" s="87"/>
      <c r="H55" s="89">
        <v>13</v>
      </c>
      <c r="I55" s="87">
        <v>77</v>
      </c>
      <c r="K55" t="s">
        <v>124</v>
      </c>
    </row>
    <row r="56" spans="2:11" ht="30" x14ac:dyDescent="0.25">
      <c r="B56" s="7">
        <f t="shared" si="0"/>
        <v>66</v>
      </c>
      <c r="C56" s="84" t="s">
        <v>80</v>
      </c>
      <c r="D56" s="86">
        <v>355</v>
      </c>
      <c r="E56" s="88">
        <v>15</v>
      </c>
      <c r="F56" s="89"/>
      <c r="G56" s="87"/>
      <c r="H56" s="89">
        <v>355</v>
      </c>
      <c r="I56" s="87">
        <v>15</v>
      </c>
    </row>
    <row r="57" spans="2:11" ht="45" x14ac:dyDescent="0.25">
      <c r="B57" s="7">
        <f t="shared" si="0"/>
        <v>67</v>
      </c>
      <c r="C57" s="84" t="s">
        <v>81</v>
      </c>
      <c r="D57" s="86">
        <v>1185</v>
      </c>
      <c r="E57" s="88">
        <v>14</v>
      </c>
      <c r="F57" s="89"/>
      <c r="G57" s="87"/>
      <c r="H57" s="89">
        <v>1185</v>
      </c>
      <c r="I57" s="87">
        <v>14</v>
      </c>
    </row>
    <row r="58" spans="2:11" ht="30" x14ac:dyDescent="0.25">
      <c r="B58" s="7">
        <f t="shared" si="0"/>
        <v>68</v>
      </c>
      <c r="C58" s="84" t="s">
        <v>82</v>
      </c>
      <c r="D58" s="86">
        <v>590</v>
      </c>
      <c r="E58" s="88">
        <v>6</v>
      </c>
      <c r="F58" s="89">
        <v>316</v>
      </c>
      <c r="G58" s="87">
        <v>27</v>
      </c>
      <c r="H58" s="89">
        <v>906</v>
      </c>
      <c r="I58" s="87">
        <v>33</v>
      </c>
    </row>
    <row r="59" spans="2:11" ht="30" x14ac:dyDescent="0.25">
      <c r="B59" s="7">
        <f t="shared" si="0"/>
        <v>69</v>
      </c>
      <c r="C59" s="84" t="s">
        <v>83</v>
      </c>
      <c r="D59" s="86">
        <v>43</v>
      </c>
      <c r="E59" s="88"/>
      <c r="F59" s="89">
        <v>1</v>
      </c>
      <c r="G59" s="87">
        <v>98</v>
      </c>
      <c r="H59" s="89">
        <v>44</v>
      </c>
      <c r="I59" s="87">
        <v>98</v>
      </c>
    </row>
    <row r="60" spans="2:11" x14ac:dyDescent="0.25">
      <c r="B60" s="7">
        <f t="shared" si="0"/>
        <v>70</v>
      </c>
      <c r="C60" s="84" t="s">
        <v>84</v>
      </c>
      <c r="D60" s="86">
        <v>35</v>
      </c>
      <c r="E60" s="88">
        <v>32</v>
      </c>
      <c r="F60" s="89">
        <v>1</v>
      </c>
      <c r="G60" s="87">
        <v>90</v>
      </c>
      <c r="H60" s="89">
        <v>37</v>
      </c>
      <c r="I60" s="87">
        <v>22</v>
      </c>
    </row>
    <row r="61" spans="2:11" x14ac:dyDescent="0.25">
      <c r="B61" s="7">
        <f t="shared" si="0"/>
        <v>71</v>
      </c>
      <c r="C61" s="84" t="s">
        <v>85</v>
      </c>
      <c r="D61" s="86">
        <v>37771</v>
      </c>
      <c r="E61" s="88">
        <v>86</v>
      </c>
      <c r="F61" s="89">
        <v>21950</v>
      </c>
      <c r="G61" s="87">
        <v>70</v>
      </c>
      <c r="H61" s="89">
        <v>59722</v>
      </c>
      <c r="I61" s="87">
        <v>56</v>
      </c>
    </row>
    <row r="62" spans="2:11" ht="30" x14ac:dyDescent="0.25">
      <c r="B62" s="7">
        <f t="shared" si="0"/>
        <v>72</v>
      </c>
      <c r="C62" s="84" t="s">
        <v>121</v>
      </c>
      <c r="D62" s="86">
        <v>200</v>
      </c>
      <c r="E62" s="88">
        <v>50</v>
      </c>
      <c r="F62" s="89"/>
      <c r="G62" s="87"/>
      <c r="H62" s="89">
        <v>200</v>
      </c>
      <c r="I62" s="87">
        <v>50</v>
      </c>
      <c r="K62" t="s">
        <v>122</v>
      </c>
    </row>
    <row r="63" spans="2:11" x14ac:dyDescent="0.25">
      <c r="B63" s="7">
        <f t="shared" si="0"/>
        <v>73</v>
      </c>
      <c r="C63" s="84" t="s">
        <v>86</v>
      </c>
      <c r="D63" s="86">
        <v>1</v>
      </c>
      <c r="E63" s="88">
        <v>62</v>
      </c>
      <c r="F63" s="89"/>
      <c r="G63" s="87"/>
      <c r="H63" s="89">
        <v>1</v>
      </c>
      <c r="I63" s="87">
        <v>62</v>
      </c>
    </row>
    <row r="64" spans="2:11" ht="30" x14ac:dyDescent="0.25">
      <c r="B64" s="7">
        <f t="shared" si="0"/>
        <v>74</v>
      </c>
      <c r="C64" s="84" t="s">
        <v>119</v>
      </c>
      <c r="D64" s="86">
        <v>5256</v>
      </c>
      <c r="E64" s="88">
        <v>69</v>
      </c>
      <c r="F64" s="89">
        <v>452</v>
      </c>
      <c r="G64" s="87">
        <v>92</v>
      </c>
      <c r="H64" s="89">
        <v>5709</v>
      </c>
      <c r="I64" s="87">
        <v>61</v>
      </c>
      <c r="K64" t="s">
        <v>120</v>
      </c>
    </row>
    <row r="65" spans="2:11" ht="30" x14ac:dyDescent="0.25">
      <c r="B65" s="7">
        <f t="shared" si="0"/>
        <v>75</v>
      </c>
      <c r="C65" s="84" t="s">
        <v>87</v>
      </c>
      <c r="D65" s="86">
        <v>37</v>
      </c>
      <c r="E65" s="88">
        <v>80</v>
      </c>
      <c r="F65" s="89"/>
      <c r="G65" s="87">
        <v>20</v>
      </c>
      <c r="H65" s="89">
        <v>38</v>
      </c>
      <c r="I65" s="87"/>
    </row>
    <row r="66" spans="2:11" ht="30" x14ac:dyDescent="0.25">
      <c r="B66" s="7">
        <f t="shared" si="0"/>
        <v>76</v>
      </c>
      <c r="C66" s="84" t="s">
        <v>88</v>
      </c>
      <c r="D66" s="86">
        <v>3</v>
      </c>
      <c r="E66" s="88">
        <v>93</v>
      </c>
      <c r="F66" s="89"/>
      <c r="G66" s="87"/>
      <c r="H66" s="89">
        <v>3</v>
      </c>
      <c r="I66" s="87">
        <v>93</v>
      </c>
    </row>
    <row r="67" spans="2:11" x14ac:dyDescent="0.25">
      <c r="B67" s="7">
        <f t="shared" si="0"/>
        <v>77</v>
      </c>
      <c r="C67" s="84" t="s">
        <v>89</v>
      </c>
      <c r="D67" s="86">
        <v>6</v>
      </c>
      <c r="E67" s="88">
        <v>20</v>
      </c>
      <c r="F67" s="89">
        <v>63</v>
      </c>
      <c r="G67" s="87">
        <v>13</v>
      </c>
      <c r="H67" s="89">
        <v>69</v>
      </c>
      <c r="I67" s="87">
        <v>33</v>
      </c>
    </row>
    <row r="68" spans="2:11" ht="30" x14ac:dyDescent="0.25">
      <c r="B68" s="7">
        <f t="shared" si="0"/>
        <v>78</v>
      </c>
      <c r="C68" s="84" t="s">
        <v>90</v>
      </c>
      <c r="D68" s="86">
        <v>14</v>
      </c>
      <c r="E68" s="88">
        <v>97</v>
      </c>
      <c r="F68" s="89">
        <v>27</v>
      </c>
      <c r="G68" s="87"/>
      <c r="H68" s="89">
        <v>41</v>
      </c>
      <c r="I68" s="87">
        <v>97</v>
      </c>
    </row>
    <row r="69" spans="2:11" ht="30" x14ac:dyDescent="0.25">
      <c r="B69" s="7">
        <f t="shared" si="0"/>
        <v>79</v>
      </c>
      <c r="C69" s="84" t="s">
        <v>91</v>
      </c>
      <c r="D69" s="86">
        <v>60</v>
      </c>
      <c r="E69" s="88"/>
      <c r="F69" s="89"/>
      <c r="G69" s="87"/>
      <c r="H69" s="89">
        <v>60</v>
      </c>
      <c r="I69" s="87"/>
    </row>
    <row r="70" spans="2:11" ht="45" x14ac:dyDescent="0.25">
      <c r="B70" s="7">
        <f t="shared" si="0"/>
        <v>80</v>
      </c>
      <c r="C70" s="84" t="s">
        <v>92</v>
      </c>
      <c r="D70" s="86">
        <v>315</v>
      </c>
      <c r="E70" s="88">
        <v>14</v>
      </c>
      <c r="F70" s="89">
        <v>228</v>
      </c>
      <c r="G70" s="87">
        <v>70</v>
      </c>
      <c r="H70" s="89">
        <v>543</v>
      </c>
      <c r="I70" s="87">
        <v>84</v>
      </c>
    </row>
    <row r="71" spans="2:11" x14ac:dyDescent="0.25">
      <c r="B71" s="7">
        <f t="shared" si="0"/>
        <v>81</v>
      </c>
      <c r="C71" s="84" t="s">
        <v>93</v>
      </c>
      <c r="D71" s="86">
        <v>249</v>
      </c>
      <c r="E71" s="88">
        <v>56</v>
      </c>
      <c r="F71" s="89">
        <v>62</v>
      </c>
      <c r="G71" s="87">
        <v>28</v>
      </c>
      <c r="H71" s="89">
        <v>311</v>
      </c>
      <c r="I71" s="87">
        <v>84</v>
      </c>
    </row>
    <row r="72" spans="2:11" x14ac:dyDescent="0.25">
      <c r="B72" s="7">
        <f t="shared" si="0"/>
        <v>82</v>
      </c>
      <c r="C72" s="84" t="s">
        <v>94</v>
      </c>
      <c r="D72" s="86">
        <v>55</v>
      </c>
      <c r="E72" s="88">
        <v>92</v>
      </c>
      <c r="F72" s="89"/>
      <c r="G72" s="87">
        <v>15</v>
      </c>
      <c r="H72" s="89">
        <v>56</v>
      </c>
      <c r="I72" s="87">
        <v>7</v>
      </c>
    </row>
    <row r="73" spans="2:11" x14ac:dyDescent="0.25">
      <c r="B73" s="7">
        <f t="shared" si="0"/>
        <v>83</v>
      </c>
      <c r="C73" s="84" t="s">
        <v>95</v>
      </c>
      <c r="D73" s="86">
        <v>15</v>
      </c>
      <c r="E73" s="88">
        <v>82</v>
      </c>
      <c r="F73" s="89">
        <v>7</v>
      </c>
      <c r="G73" s="87">
        <v>17</v>
      </c>
      <c r="H73" s="89">
        <v>22</v>
      </c>
      <c r="I73" s="87">
        <v>99</v>
      </c>
    </row>
    <row r="74" spans="2:11" x14ac:dyDescent="0.25">
      <c r="B74" s="7">
        <f t="shared" si="0"/>
        <v>84</v>
      </c>
      <c r="C74" s="84" t="s">
        <v>117</v>
      </c>
      <c r="D74" s="86">
        <v>20</v>
      </c>
      <c r="E74" s="88">
        <v>20</v>
      </c>
      <c r="F74" s="89"/>
      <c r="G74" s="87"/>
      <c r="H74" s="89">
        <v>20</v>
      </c>
      <c r="I74" s="87">
        <v>20</v>
      </c>
      <c r="K74" t="s">
        <v>118</v>
      </c>
    </row>
    <row r="75" spans="2:11" ht="30" x14ac:dyDescent="0.25">
      <c r="B75" s="7">
        <f t="shared" si="0"/>
        <v>85</v>
      </c>
      <c r="C75" s="84" t="s">
        <v>96</v>
      </c>
      <c r="D75" s="86">
        <v>138</v>
      </c>
      <c r="E75" s="88">
        <v>72</v>
      </c>
      <c r="F75" s="89"/>
      <c r="G75" s="87"/>
      <c r="H75" s="89">
        <v>138</v>
      </c>
      <c r="I75" s="87">
        <v>72</v>
      </c>
    </row>
    <row r="76" spans="2:11" x14ac:dyDescent="0.25">
      <c r="B76" s="7">
        <f t="shared" si="0"/>
        <v>86</v>
      </c>
      <c r="C76" s="84" t="s">
        <v>97</v>
      </c>
      <c r="D76" s="86">
        <v>12322</v>
      </c>
      <c r="E76" s="88">
        <v>32</v>
      </c>
      <c r="F76" s="89">
        <v>16527</v>
      </c>
      <c r="G76" s="87">
        <v>19</v>
      </c>
      <c r="H76" s="89">
        <v>28849</v>
      </c>
      <c r="I76" s="87">
        <v>51</v>
      </c>
    </row>
    <row r="77" spans="2:11" x14ac:dyDescent="0.25">
      <c r="B77" s="7">
        <f t="shared" si="0"/>
        <v>87</v>
      </c>
      <c r="C77" s="84" t="s">
        <v>98</v>
      </c>
      <c r="D77" s="86">
        <v>7</v>
      </c>
      <c r="E77" s="88"/>
      <c r="F77" s="89">
        <v>3</v>
      </c>
      <c r="G77" s="87">
        <v>16</v>
      </c>
      <c r="H77" s="89">
        <v>10</v>
      </c>
      <c r="I77" s="87">
        <v>16</v>
      </c>
    </row>
    <row r="78" spans="2:11" x14ac:dyDescent="0.25">
      <c r="B78" s="7">
        <f t="shared" ref="B78:B89" si="1">B77+1</f>
        <v>88</v>
      </c>
      <c r="C78" s="84" t="s">
        <v>99</v>
      </c>
      <c r="D78" s="86">
        <v>13</v>
      </c>
      <c r="E78" s="88"/>
      <c r="F78" s="89">
        <v>2</v>
      </c>
      <c r="G78" s="87"/>
      <c r="H78" s="89">
        <v>15</v>
      </c>
      <c r="I78" s="87"/>
    </row>
    <row r="79" spans="2:11" ht="30" x14ac:dyDescent="0.25">
      <c r="B79" s="7">
        <f t="shared" si="1"/>
        <v>89</v>
      </c>
      <c r="C79" s="84" t="s">
        <v>100</v>
      </c>
      <c r="D79" s="86">
        <v>25059</v>
      </c>
      <c r="E79" s="88">
        <v>77</v>
      </c>
      <c r="F79" s="89"/>
      <c r="G79" s="87"/>
      <c r="H79" s="89">
        <v>25059</v>
      </c>
      <c r="I79" s="87">
        <v>77</v>
      </c>
    </row>
    <row r="80" spans="2:11" ht="30" x14ac:dyDescent="0.25">
      <c r="B80" s="7">
        <f t="shared" si="1"/>
        <v>90</v>
      </c>
      <c r="C80" s="84" t="s">
        <v>115</v>
      </c>
      <c r="D80" s="86">
        <v>1057</v>
      </c>
      <c r="E80" s="88">
        <v>70</v>
      </c>
      <c r="F80" s="89">
        <v>66</v>
      </c>
      <c r="G80" s="87">
        <v>66</v>
      </c>
      <c r="H80" s="89">
        <v>1124</v>
      </c>
      <c r="I80" s="87">
        <v>36</v>
      </c>
      <c r="K80" t="s">
        <v>116</v>
      </c>
    </row>
    <row r="81" spans="2:11" ht="30" x14ac:dyDescent="0.25">
      <c r="B81" s="7">
        <f t="shared" si="1"/>
        <v>91</v>
      </c>
      <c r="C81" s="84" t="s">
        <v>113</v>
      </c>
      <c r="D81" s="86">
        <v>5692</v>
      </c>
      <c r="E81" s="88">
        <v>57</v>
      </c>
      <c r="F81" s="89">
        <v>5</v>
      </c>
      <c r="G81" s="87">
        <v>9</v>
      </c>
      <c r="H81" s="89">
        <v>5697</v>
      </c>
      <c r="I81" s="87">
        <v>66</v>
      </c>
      <c r="K81" t="s">
        <v>114</v>
      </c>
    </row>
    <row r="82" spans="2:11" ht="30" x14ac:dyDescent="0.25">
      <c r="B82" s="7">
        <f t="shared" si="1"/>
        <v>92</v>
      </c>
      <c r="C82" s="84" t="s">
        <v>101</v>
      </c>
      <c r="D82" s="86">
        <v>573</v>
      </c>
      <c r="E82" s="88">
        <v>23</v>
      </c>
      <c r="F82" s="89"/>
      <c r="G82" s="87"/>
      <c r="H82" s="89">
        <v>573</v>
      </c>
      <c r="I82" s="87">
        <v>23</v>
      </c>
    </row>
    <row r="83" spans="2:11" x14ac:dyDescent="0.25">
      <c r="B83" s="7">
        <f t="shared" si="1"/>
        <v>93</v>
      </c>
      <c r="C83" s="84" t="s">
        <v>111</v>
      </c>
      <c r="D83" s="86">
        <v>2219</v>
      </c>
      <c r="E83" s="88">
        <v>31</v>
      </c>
      <c r="F83" s="89"/>
      <c r="G83" s="87"/>
      <c r="H83" s="89">
        <v>2219</v>
      </c>
      <c r="I83" s="87">
        <v>31</v>
      </c>
      <c r="K83" t="s">
        <v>112</v>
      </c>
    </row>
    <row r="84" spans="2:11" x14ac:dyDescent="0.25">
      <c r="B84" s="7">
        <f t="shared" si="1"/>
        <v>94</v>
      </c>
      <c r="C84" s="84" t="s">
        <v>110</v>
      </c>
      <c r="D84" s="86">
        <v>20</v>
      </c>
      <c r="E84" s="88"/>
      <c r="F84" s="89"/>
      <c r="G84" s="87"/>
      <c r="H84" s="89">
        <v>20</v>
      </c>
      <c r="I84" s="87"/>
      <c r="K84" t="s">
        <v>109</v>
      </c>
    </row>
    <row r="85" spans="2:11" x14ac:dyDescent="0.25">
      <c r="B85" s="7">
        <f t="shared" si="1"/>
        <v>95</v>
      </c>
      <c r="C85" s="84" t="s">
        <v>108</v>
      </c>
      <c r="D85" s="86">
        <v>739</v>
      </c>
      <c r="E85" s="88">
        <v>77</v>
      </c>
      <c r="F85" s="89"/>
      <c r="G85" s="87"/>
      <c r="H85" s="89">
        <v>739</v>
      </c>
      <c r="I85" s="87">
        <v>77</v>
      </c>
      <c r="K85" t="s">
        <v>107</v>
      </c>
    </row>
    <row r="86" spans="2:11" x14ac:dyDescent="0.25">
      <c r="B86" s="7">
        <f t="shared" si="1"/>
        <v>96</v>
      </c>
      <c r="C86" s="84" t="s">
        <v>106</v>
      </c>
      <c r="D86" s="86">
        <v>1180</v>
      </c>
      <c r="E86" s="88">
        <v>80</v>
      </c>
      <c r="F86" s="89"/>
      <c r="G86" s="87"/>
      <c r="H86" s="89">
        <v>1180</v>
      </c>
      <c r="I86" s="87">
        <v>80</v>
      </c>
      <c r="K86" t="s">
        <v>105</v>
      </c>
    </row>
    <row r="87" spans="2:11" x14ac:dyDescent="0.25">
      <c r="B87" s="7">
        <f t="shared" si="1"/>
        <v>97</v>
      </c>
      <c r="C87" s="84" t="s">
        <v>102</v>
      </c>
      <c r="D87" s="86">
        <v>834</v>
      </c>
      <c r="E87" s="88">
        <v>40</v>
      </c>
      <c r="F87" s="89"/>
      <c r="G87" s="87"/>
      <c r="H87" s="89">
        <v>834</v>
      </c>
      <c r="I87" s="87">
        <v>40</v>
      </c>
    </row>
    <row r="88" spans="2:11" x14ac:dyDescent="0.25">
      <c r="B88" s="7">
        <f t="shared" si="1"/>
        <v>98</v>
      </c>
      <c r="C88" s="84" t="s">
        <v>103</v>
      </c>
      <c r="D88" s="86">
        <v>247</v>
      </c>
      <c r="E88" s="88">
        <v>90</v>
      </c>
      <c r="F88" s="89"/>
      <c r="G88" s="87"/>
      <c r="H88" s="89">
        <v>247</v>
      </c>
      <c r="I88" s="87">
        <v>90</v>
      </c>
    </row>
    <row r="89" spans="2:11" ht="30.75" thickBot="1" x14ac:dyDescent="0.3">
      <c r="B89" s="7">
        <f t="shared" si="1"/>
        <v>99</v>
      </c>
      <c r="C89" s="84" t="s">
        <v>104</v>
      </c>
      <c r="D89" s="86">
        <v>2076</v>
      </c>
      <c r="E89" s="88">
        <v>94</v>
      </c>
      <c r="F89" s="89"/>
      <c r="G89" s="87"/>
      <c r="H89" s="89">
        <v>2076</v>
      </c>
      <c r="I89" s="87">
        <v>94</v>
      </c>
    </row>
    <row r="90" spans="2:11" ht="37.5" customHeight="1" thickTop="1" x14ac:dyDescent="0.25">
      <c r="B90" s="7"/>
      <c r="C90" s="95" t="s">
        <v>37</v>
      </c>
      <c r="D90" s="96">
        <f>SUM(D13:D89)+43</f>
        <v>5365134</v>
      </c>
      <c r="E90" s="97">
        <f>SUM(E13:E89)-4300</f>
        <v>11</v>
      </c>
      <c r="F90" s="98">
        <f>SUM(F13:F89)+21</f>
        <v>364630</v>
      </c>
      <c r="G90" s="99">
        <f>SUM(G13:G89)-2100</f>
        <v>64</v>
      </c>
      <c r="H90" s="98">
        <f>SUM(H13:H89)+36</f>
        <v>5729856</v>
      </c>
      <c r="I90" s="99">
        <f>SUM(I13:I89)-3600</f>
        <v>53</v>
      </c>
    </row>
    <row r="91" spans="2:11" ht="37.5" customHeight="1" thickBot="1" x14ac:dyDescent="0.3">
      <c r="B91" s="7"/>
      <c r="C91" s="90" t="s">
        <v>38</v>
      </c>
      <c r="D91" s="91">
        <v>5365125</v>
      </c>
      <c r="E91" s="92">
        <v>47</v>
      </c>
      <c r="F91" s="93">
        <v>364691</v>
      </c>
      <c r="G91" s="94">
        <v>82</v>
      </c>
      <c r="H91" s="93">
        <v>5729817</v>
      </c>
      <c r="I91" s="94">
        <v>29</v>
      </c>
    </row>
    <row r="92" spans="2:11" ht="20.25" customHeight="1" x14ac:dyDescent="0.25">
      <c r="B92" s="7"/>
      <c r="C92" s="12" t="s">
        <v>33</v>
      </c>
      <c r="D92" s="11">
        <f>D90-D91</f>
        <v>9</v>
      </c>
      <c r="E92" s="11">
        <f t="shared" ref="E92:I92" si="2">E90-E91</f>
        <v>-36</v>
      </c>
      <c r="F92" s="11">
        <f t="shared" si="2"/>
        <v>-61</v>
      </c>
      <c r="G92" s="11">
        <f t="shared" si="2"/>
        <v>-18</v>
      </c>
      <c r="H92" s="11">
        <f t="shared" si="2"/>
        <v>39</v>
      </c>
      <c r="I92" s="11">
        <f t="shared" si="2"/>
        <v>24</v>
      </c>
    </row>
    <row r="93" spans="2:11" x14ac:dyDescent="0.25">
      <c r="B93" s="7"/>
      <c r="C93" s="6"/>
      <c r="D93" s="5"/>
      <c r="E93" s="5"/>
      <c r="F93" s="5"/>
      <c r="G93" s="5"/>
      <c r="H93" s="5"/>
      <c r="I93" s="5"/>
    </row>
    <row r="94" spans="2:11" x14ac:dyDescent="0.25">
      <c r="B94" s="7"/>
      <c r="C94" s="6"/>
      <c r="D94" s="5"/>
      <c r="E94" s="5"/>
      <c r="F94" s="5"/>
      <c r="G94" s="5"/>
      <c r="H94" s="5"/>
      <c r="I94" s="5"/>
    </row>
    <row r="95" spans="2:11" x14ac:dyDescent="0.25">
      <c r="B95" s="7"/>
      <c r="C95" s="6"/>
      <c r="D95" s="5"/>
      <c r="E95" s="5"/>
      <c r="F95" s="5"/>
      <c r="G95" s="5"/>
      <c r="H95" s="5"/>
      <c r="I95" s="5"/>
    </row>
    <row r="96" spans="2:11" x14ac:dyDescent="0.25">
      <c r="B96" s="7"/>
      <c r="C96" s="6"/>
      <c r="D96" s="5"/>
      <c r="E96" s="5"/>
      <c r="F96" s="5"/>
      <c r="G96" s="5"/>
      <c r="H96" s="5"/>
      <c r="I96" s="5"/>
    </row>
    <row r="97" spans="2:9" x14ac:dyDescent="0.25">
      <c r="B97" s="7"/>
      <c r="C97" s="6"/>
      <c r="D97" s="5"/>
      <c r="E97" s="5"/>
      <c r="F97" s="5"/>
      <c r="G97" s="5"/>
      <c r="H97" s="5"/>
      <c r="I97" s="5"/>
    </row>
    <row r="98" spans="2:9" x14ac:dyDescent="0.25">
      <c r="B98" s="2"/>
      <c r="C98" s="6"/>
      <c r="D98" s="5"/>
      <c r="E98" s="5"/>
      <c r="F98" s="5"/>
      <c r="G98" s="5"/>
      <c r="H98" s="5"/>
      <c r="I98" s="5"/>
    </row>
    <row r="99" spans="2:9" x14ac:dyDescent="0.25">
      <c r="B99" s="2"/>
      <c r="C99" s="6"/>
      <c r="D99" s="5"/>
      <c r="E99" s="5"/>
      <c r="F99" s="5"/>
      <c r="G99" s="5"/>
      <c r="H99" s="5"/>
      <c r="I99" s="5"/>
    </row>
    <row r="100" spans="2:9" x14ac:dyDescent="0.25">
      <c r="B100" s="2"/>
      <c r="C100" s="6"/>
      <c r="D100" s="5"/>
      <c r="E100" s="5"/>
      <c r="F100" s="5"/>
      <c r="G100" s="5"/>
      <c r="H100" s="5"/>
      <c r="I100" s="5"/>
    </row>
    <row r="101" spans="2:9" x14ac:dyDescent="0.25">
      <c r="B101" s="2"/>
      <c r="C101" s="6"/>
      <c r="D101" s="5"/>
      <c r="E101" s="5"/>
      <c r="F101" s="5"/>
      <c r="G101" s="5"/>
      <c r="H101" s="5"/>
      <c r="I101" s="5"/>
    </row>
    <row r="102" spans="2:9" x14ac:dyDescent="0.25">
      <c r="B102" s="2"/>
      <c r="C102" s="6"/>
      <c r="D102" s="5"/>
      <c r="E102" s="5"/>
      <c r="F102" s="5"/>
      <c r="G102" s="5"/>
      <c r="H102" s="5"/>
      <c r="I102" s="5"/>
    </row>
    <row r="103" spans="2:9" x14ac:dyDescent="0.25">
      <c r="B103" s="2"/>
      <c r="C103" s="6"/>
      <c r="D103" s="5"/>
      <c r="E103" s="5"/>
      <c r="F103" s="5"/>
      <c r="G103" s="5"/>
      <c r="H103" s="5"/>
      <c r="I103" s="5"/>
    </row>
    <row r="104" spans="2:9" x14ac:dyDescent="0.25">
      <c r="B104" s="2"/>
      <c r="C104" s="6"/>
      <c r="D104" s="5"/>
      <c r="E104" s="5"/>
      <c r="F104" s="5"/>
      <c r="G104" s="5"/>
      <c r="H104" s="5"/>
      <c r="I104" s="5"/>
    </row>
    <row r="105" spans="2:9" x14ac:dyDescent="0.25">
      <c r="B105" s="2"/>
      <c r="C105" s="6"/>
      <c r="D105" s="5"/>
      <c r="E105" s="5"/>
      <c r="F105" s="5"/>
      <c r="G105" s="5"/>
      <c r="H105" s="5"/>
      <c r="I105" s="5"/>
    </row>
    <row r="106" spans="2:9" x14ac:dyDescent="0.25">
      <c r="B106" s="2"/>
      <c r="C106" s="6"/>
      <c r="D106" s="5"/>
      <c r="E106" s="5"/>
      <c r="F106" s="5"/>
      <c r="G106" s="5"/>
      <c r="H106" s="5"/>
      <c r="I106" s="5"/>
    </row>
    <row r="107" spans="2:9" x14ac:dyDescent="0.25">
      <c r="B107" s="2"/>
      <c r="C107" s="6"/>
      <c r="D107" s="5"/>
      <c r="E107" s="5"/>
      <c r="F107" s="5"/>
      <c r="G107" s="5"/>
      <c r="H107" s="5"/>
      <c r="I107" s="5"/>
    </row>
    <row r="108" spans="2:9" x14ac:dyDescent="0.25">
      <c r="B108" s="2"/>
      <c r="C108" s="6"/>
      <c r="D108" s="5"/>
      <c r="E108" s="5"/>
      <c r="F108" s="5"/>
      <c r="G108" s="5"/>
      <c r="H108" s="5"/>
      <c r="I108" s="5"/>
    </row>
    <row r="109" spans="2:9" x14ac:dyDescent="0.25">
      <c r="B109" s="2"/>
      <c r="C109" s="6"/>
      <c r="D109" s="5"/>
      <c r="E109" s="5"/>
      <c r="F109" s="5"/>
      <c r="G109" s="5"/>
      <c r="H109" s="5"/>
      <c r="I109" s="5"/>
    </row>
    <row r="110" spans="2:9" x14ac:dyDescent="0.25">
      <c r="B110" s="2"/>
      <c r="C110" s="6"/>
      <c r="D110" s="5"/>
      <c r="E110" s="5"/>
      <c r="F110" s="5"/>
      <c r="G110" s="5"/>
      <c r="H110" s="5"/>
      <c r="I110" s="5"/>
    </row>
    <row r="111" spans="2:9" x14ac:dyDescent="0.25">
      <c r="B111" s="2"/>
      <c r="C111" s="6"/>
      <c r="D111" s="5"/>
      <c r="E111" s="5"/>
      <c r="F111" s="5"/>
      <c r="G111" s="5"/>
      <c r="H111" s="5"/>
      <c r="I111" s="5"/>
    </row>
    <row r="112" spans="2:9" x14ac:dyDescent="0.25">
      <c r="B112" s="2"/>
      <c r="C112" s="6"/>
      <c r="D112" s="5"/>
      <c r="E112" s="5"/>
      <c r="F112" s="5"/>
      <c r="G112" s="5"/>
      <c r="H112" s="5"/>
      <c r="I112" s="5"/>
    </row>
  </sheetData>
  <mergeCells count="8">
    <mergeCell ref="C12:I12"/>
    <mergeCell ref="B1:H4"/>
    <mergeCell ref="B5:I6"/>
    <mergeCell ref="C8:C10"/>
    <mergeCell ref="D8:I8"/>
    <mergeCell ref="D9:E9"/>
    <mergeCell ref="F9:G9"/>
    <mergeCell ref="H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59"/>
  <sheetViews>
    <sheetView zoomScaleNormal="100" workbookViewId="0">
      <selection activeCell="I4" sqref="I4:J4"/>
    </sheetView>
  </sheetViews>
  <sheetFormatPr defaultRowHeight="15" x14ac:dyDescent="0.25"/>
  <cols>
    <col min="3" max="3" width="60.7109375" customWidth="1"/>
    <col min="4" max="4" width="13.42578125" customWidth="1"/>
    <col min="5" max="5" width="9.28515625" bestFit="1" customWidth="1"/>
    <col min="6" max="6" width="11.28515625" customWidth="1"/>
    <col min="7" max="7" width="9.28515625" bestFit="1" customWidth="1"/>
    <col min="8" max="8" width="11.7109375" customWidth="1"/>
    <col min="9" max="9" width="9.28515625" bestFit="1" customWidth="1"/>
  </cols>
  <sheetData>
    <row r="1" spans="2:11" x14ac:dyDescent="0.25">
      <c r="B1" s="126"/>
      <c r="C1" s="126"/>
      <c r="D1" s="126"/>
      <c r="E1" s="126"/>
      <c r="F1" s="126"/>
      <c r="G1" s="126"/>
      <c r="H1" s="126"/>
      <c r="I1" s="1"/>
      <c r="J1" s="1"/>
      <c r="K1" s="1"/>
    </row>
    <row r="2" spans="2:11" x14ac:dyDescent="0.25">
      <c r="B2" s="126"/>
      <c r="C2" s="126"/>
      <c r="D2" s="126"/>
      <c r="E2" s="126"/>
      <c r="F2" s="126"/>
      <c r="G2" s="126"/>
      <c r="H2" s="126"/>
      <c r="I2" s="1"/>
      <c r="J2" s="1"/>
      <c r="K2" s="1"/>
    </row>
    <row r="3" spans="2:11" x14ac:dyDescent="0.25">
      <c r="B3" s="126"/>
      <c r="C3" s="126"/>
      <c r="D3" s="126"/>
      <c r="E3" s="126"/>
      <c r="F3" s="126"/>
      <c r="G3" s="126"/>
      <c r="H3" s="126"/>
      <c r="I3" s="1"/>
      <c r="J3" s="1"/>
      <c r="K3" s="1"/>
    </row>
    <row r="4" spans="2:11" x14ac:dyDescent="0.25">
      <c r="B4" s="126"/>
      <c r="C4" s="126"/>
      <c r="D4" s="126"/>
      <c r="E4" s="126"/>
      <c r="F4" s="126"/>
      <c r="G4" s="126"/>
      <c r="H4" s="126"/>
      <c r="I4" s="18" t="s">
        <v>246</v>
      </c>
      <c r="J4" s="1" t="s">
        <v>245</v>
      </c>
      <c r="K4" s="1"/>
    </row>
    <row r="5" spans="2:11" x14ac:dyDescent="0.25">
      <c r="B5" s="130" t="s">
        <v>0</v>
      </c>
      <c r="C5" s="130"/>
      <c r="D5" s="130"/>
      <c r="E5" s="130"/>
      <c r="F5" s="130"/>
      <c r="G5" s="130"/>
      <c r="H5" s="130"/>
      <c r="I5" s="130"/>
    </row>
    <row r="6" spans="2:11" x14ac:dyDescent="0.25">
      <c r="B6" s="130"/>
      <c r="C6" s="130"/>
      <c r="D6" s="130"/>
      <c r="E6" s="130"/>
      <c r="F6" s="130"/>
      <c r="G6" s="130"/>
      <c r="H6" s="130"/>
      <c r="I6" s="130"/>
    </row>
    <row r="7" spans="2:11" ht="15.75" thickBot="1" x14ac:dyDescent="0.3"/>
    <row r="8" spans="2:11" s="3" customFormat="1" ht="23.25" x14ac:dyDescent="0.35">
      <c r="C8" s="140" t="s">
        <v>1</v>
      </c>
      <c r="D8" s="140" t="s">
        <v>2</v>
      </c>
      <c r="E8" s="142"/>
      <c r="F8" s="142"/>
      <c r="G8" s="142"/>
      <c r="H8" s="142"/>
      <c r="I8" s="143"/>
    </row>
    <row r="9" spans="2:11" ht="15.75" x14ac:dyDescent="0.25">
      <c r="C9" s="141"/>
      <c r="D9" s="144" t="s">
        <v>3</v>
      </c>
      <c r="E9" s="145"/>
      <c r="F9" s="146" t="s">
        <v>4</v>
      </c>
      <c r="G9" s="146"/>
      <c r="H9" s="145" t="s">
        <v>5</v>
      </c>
      <c r="I9" s="147"/>
    </row>
    <row r="10" spans="2:11" x14ac:dyDescent="0.25">
      <c r="C10" s="141"/>
      <c r="D10" s="65" t="s">
        <v>6</v>
      </c>
      <c r="E10" s="65" t="s">
        <v>7</v>
      </c>
      <c r="F10" s="65" t="s">
        <v>6</v>
      </c>
      <c r="G10" s="65" t="s">
        <v>7</v>
      </c>
      <c r="H10" s="65" t="s">
        <v>6</v>
      </c>
      <c r="I10" s="65" t="s">
        <v>7</v>
      </c>
    </row>
    <row r="11" spans="2:11" ht="19.5" thickBot="1" x14ac:dyDescent="0.3">
      <c r="C11" s="62" t="s">
        <v>8</v>
      </c>
      <c r="D11" s="66"/>
      <c r="E11" s="66"/>
      <c r="F11" s="66"/>
      <c r="G11" s="66"/>
      <c r="H11" s="66"/>
      <c r="I11" s="66"/>
    </row>
    <row r="12" spans="2:11" ht="15.75" x14ac:dyDescent="0.25">
      <c r="B12" s="2"/>
      <c r="C12" s="137" t="s">
        <v>131</v>
      </c>
      <c r="D12" s="138"/>
      <c r="E12" s="138"/>
      <c r="F12" s="138"/>
      <c r="G12" s="138"/>
      <c r="H12" s="138"/>
      <c r="I12" s="139"/>
    </row>
    <row r="13" spans="2:11" x14ac:dyDescent="0.25">
      <c r="B13" s="2">
        <v>100</v>
      </c>
      <c r="C13" s="63" t="s">
        <v>132</v>
      </c>
      <c r="D13" s="67">
        <v>3232872</v>
      </c>
      <c r="E13" s="68">
        <v>99</v>
      </c>
      <c r="F13" s="69"/>
      <c r="G13" s="64"/>
      <c r="H13" s="69">
        <v>3232872</v>
      </c>
      <c r="I13" s="64">
        <v>99</v>
      </c>
    </row>
    <row r="14" spans="2:11" x14ac:dyDescent="0.25">
      <c r="B14" s="2">
        <f>B13+1</f>
        <v>101</v>
      </c>
      <c r="C14" s="63" t="s">
        <v>133</v>
      </c>
      <c r="D14" s="67">
        <v>1901781</v>
      </c>
      <c r="E14" s="68">
        <v>60</v>
      </c>
      <c r="F14" s="69"/>
      <c r="G14" s="64"/>
      <c r="H14" s="69">
        <v>1901781</v>
      </c>
      <c r="I14" s="64">
        <v>60</v>
      </c>
    </row>
    <row r="15" spans="2:11" x14ac:dyDescent="0.25">
      <c r="B15" s="2">
        <f t="shared" ref="B15:B36" si="0">B14+1</f>
        <v>102</v>
      </c>
      <c r="C15" s="63" t="s">
        <v>134</v>
      </c>
      <c r="D15" s="67">
        <v>430301</v>
      </c>
      <c r="E15" s="68">
        <v>47</v>
      </c>
      <c r="F15" s="69"/>
      <c r="G15" s="64"/>
      <c r="H15" s="69">
        <v>430301</v>
      </c>
      <c r="I15" s="64">
        <v>47</v>
      </c>
    </row>
    <row r="16" spans="2:11" x14ac:dyDescent="0.25">
      <c r="B16" s="2">
        <f t="shared" si="0"/>
        <v>103</v>
      </c>
      <c r="C16" s="63" t="s">
        <v>135</v>
      </c>
      <c r="D16" s="67">
        <v>7070</v>
      </c>
      <c r="E16" s="68">
        <v>28</v>
      </c>
      <c r="F16" s="69"/>
      <c r="G16" s="64"/>
      <c r="H16" s="69">
        <v>7070</v>
      </c>
      <c r="I16" s="64">
        <v>28</v>
      </c>
    </row>
    <row r="17" spans="2:16" x14ac:dyDescent="0.25">
      <c r="B17" s="2">
        <f t="shared" si="0"/>
        <v>104</v>
      </c>
      <c r="C17" s="63" t="s">
        <v>136</v>
      </c>
      <c r="D17" s="67">
        <v>5250</v>
      </c>
      <c r="E17" s="68">
        <v>4</v>
      </c>
      <c r="F17" s="69"/>
      <c r="G17" s="64"/>
      <c r="H17" s="69">
        <v>5250</v>
      </c>
      <c r="I17" s="64">
        <v>4</v>
      </c>
    </row>
    <row r="18" spans="2:16" x14ac:dyDescent="0.25">
      <c r="B18" s="2">
        <f t="shared" si="0"/>
        <v>105</v>
      </c>
      <c r="C18" s="63" t="s">
        <v>137</v>
      </c>
      <c r="D18" s="67">
        <v>5735</v>
      </c>
      <c r="E18" s="68">
        <v>75</v>
      </c>
      <c r="F18" s="69"/>
      <c r="G18" s="64"/>
      <c r="H18" s="69">
        <v>5735</v>
      </c>
      <c r="I18" s="64">
        <v>75</v>
      </c>
      <c r="J18" s="5"/>
    </row>
    <row r="19" spans="2:16" x14ac:dyDescent="0.25">
      <c r="B19" s="2">
        <f t="shared" si="0"/>
        <v>106</v>
      </c>
      <c r="C19" s="63" t="s">
        <v>138</v>
      </c>
      <c r="D19" s="67">
        <v>1794</v>
      </c>
      <c r="E19" s="68"/>
      <c r="F19" s="69"/>
      <c r="G19" s="64"/>
      <c r="H19" s="69">
        <v>1794</v>
      </c>
      <c r="I19" s="64"/>
    </row>
    <row r="20" spans="2:16" ht="30" x14ac:dyDescent="0.25">
      <c r="B20" s="2">
        <f t="shared" si="0"/>
        <v>107</v>
      </c>
      <c r="C20" s="63" t="s">
        <v>139</v>
      </c>
      <c r="D20" s="67">
        <v>10881</v>
      </c>
      <c r="E20" s="68">
        <v>19</v>
      </c>
      <c r="F20" s="69"/>
      <c r="G20" s="64"/>
      <c r="H20" s="69">
        <v>10881</v>
      </c>
      <c r="I20" s="64">
        <v>19</v>
      </c>
    </row>
    <row r="21" spans="2:16" x14ac:dyDescent="0.25">
      <c r="B21" s="2">
        <f t="shared" si="0"/>
        <v>108</v>
      </c>
      <c r="C21" s="63" t="s">
        <v>140</v>
      </c>
      <c r="D21" s="67">
        <v>6983</v>
      </c>
      <c r="E21" s="68">
        <v>48</v>
      </c>
      <c r="F21" s="69"/>
      <c r="G21" s="64"/>
      <c r="H21" s="69">
        <v>6983</v>
      </c>
      <c r="I21" s="64">
        <v>48</v>
      </c>
      <c r="J21" s="6"/>
      <c r="K21" s="5"/>
      <c r="L21" s="5"/>
      <c r="M21" s="5"/>
      <c r="N21" s="5"/>
      <c r="O21" s="5"/>
      <c r="P21" s="5"/>
    </row>
    <row r="22" spans="2:16" x14ac:dyDescent="0.25">
      <c r="B22" s="2">
        <f t="shared" si="0"/>
        <v>109</v>
      </c>
      <c r="C22" s="63" t="s">
        <v>141</v>
      </c>
      <c r="D22" s="67">
        <v>12527</v>
      </c>
      <c r="E22" s="68">
        <v>34</v>
      </c>
      <c r="F22" s="69"/>
      <c r="G22" s="64"/>
      <c r="H22" s="69">
        <v>12527</v>
      </c>
      <c r="I22" s="64">
        <v>34</v>
      </c>
    </row>
    <row r="23" spans="2:16" x14ac:dyDescent="0.25">
      <c r="B23" s="2">
        <f t="shared" si="0"/>
        <v>110</v>
      </c>
      <c r="C23" s="63" t="s">
        <v>142</v>
      </c>
      <c r="D23" s="67">
        <v>34</v>
      </c>
      <c r="E23" s="68">
        <v>18</v>
      </c>
      <c r="F23" s="69"/>
      <c r="G23" s="64"/>
      <c r="H23" s="69">
        <v>34</v>
      </c>
      <c r="I23" s="64">
        <v>18</v>
      </c>
    </row>
    <row r="24" spans="2:16" x14ac:dyDescent="0.25">
      <c r="B24" s="2">
        <f t="shared" si="0"/>
        <v>111</v>
      </c>
      <c r="C24" s="63" t="s">
        <v>143</v>
      </c>
      <c r="D24" s="67">
        <v>40653</v>
      </c>
      <c r="E24" s="68">
        <v>69</v>
      </c>
      <c r="F24" s="69"/>
      <c r="G24" s="64"/>
      <c r="H24" s="69">
        <v>40653</v>
      </c>
      <c r="I24" s="64">
        <v>69</v>
      </c>
    </row>
    <row r="25" spans="2:16" x14ac:dyDescent="0.25">
      <c r="B25" s="2">
        <f t="shared" si="0"/>
        <v>112</v>
      </c>
      <c r="C25" s="63" t="s">
        <v>144</v>
      </c>
      <c r="D25" s="67">
        <v>2021</v>
      </c>
      <c r="E25" s="68">
        <v>6</v>
      </c>
      <c r="F25" s="69"/>
      <c r="G25" s="64"/>
      <c r="H25" s="69">
        <v>2021</v>
      </c>
      <c r="I25" s="64">
        <v>6</v>
      </c>
    </row>
    <row r="26" spans="2:16" x14ac:dyDescent="0.25">
      <c r="B26" s="2">
        <f t="shared" si="0"/>
        <v>113</v>
      </c>
      <c r="C26" s="63" t="s">
        <v>145</v>
      </c>
      <c r="D26" s="67">
        <v>29559</v>
      </c>
      <c r="E26" s="68">
        <v>27</v>
      </c>
      <c r="F26" s="69"/>
      <c r="G26" s="64"/>
      <c r="H26" s="69">
        <v>29559</v>
      </c>
      <c r="I26" s="64">
        <v>27</v>
      </c>
    </row>
    <row r="27" spans="2:16" x14ac:dyDescent="0.25">
      <c r="B27" s="2">
        <f t="shared" si="0"/>
        <v>114</v>
      </c>
      <c r="C27" s="63" t="s">
        <v>146</v>
      </c>
      <c r="D27" s="67">
        <v>696</v>
      </c>
      <c r="E27" s="68">
        <v>3</v>
      </c>
      <c r="F27" s="69"/>
      <c r="G27" s="64"/>
      <c r="H27" s="69">
        <v>696</v>
      </c>
      <c r="I27" s="64">
        <v>3</v>
      </c>
    </row>
    <row r="28" spans="2:16" ht="30" x14ac:dyDescent="0.25">
      <c r="B28" s="2">
        <f t="shared" si="0"/>
        <v>115</v>
      </c>
      <c r="C28" s="63" t="s">
        <v>147</v>
      </c>
      <c r="D28" s="67">
        <v>533</v>
      </c>
      <c r="E28" s="68">
        <v>68</v>
      </c>
      <c r="F28" s="69"/>
      <c r="G28" s="64"/>
      <c r="H28" s="69">
        <v>533</v>
      </c>
      <c r="I28" s="64">
        <v>68</v>
      </c>
    </row>
    <row r="29" spans="2:16" x14ac:dyDescent="0.25">
      <c r="B29" s="2">
        <f t="shared" si="0"/>
        <v>116</v>
      </c>
      <c r="C29" s="63" t="s">
        <v>148</v>
      </c>
      <c r="D29" s="67">
        <v>12442</v>
      </c>
      <c r="E29" s="68">
        <v>50</v>
      </c>
      <c r="F29" s="69"/>
      <c r="G29" s="64"/>
      <c r="H29" s="69">
        <v>12442</v>
      </c>
      <c r="I29" s="64">
        <v>50</v>
      </c>
    </row>
    <row r="30" spans="2:16" x14ac:dyDescent="0.25">
      <c r="B30" s="2">
        <f t="shared" si="0"/>
        <v>117</v>
      </c>
      <c r="C30" s="63" t="s">
        <v>149</v>
      </c>
      <c r="D30" s="67">
        <v>84989</v>
      </c>
      <c r="E30" s="68">
        <v>9</v>
      </c>
      <c r="F30" s="69"/>
      <c r="G30" s="64"/>
      <c r="H30" s="69">
        <v>84989</v>
      </c>
      <c r="I30" s="64">
        <v>9</v>
      </c>
    </row>
    <row r="31" spans="2:16" x14ac:dyDescent="0.25">
      <c r="B31" s="2">
        <f t="shared" si="0"/>
        <v>118</v>
      </c>
      <c r="C31" s="63" t="s">
        <v>150</v>
      </c>
      <c r="D31" s="67">
        <v>41862</v>
      </c>
      <c r="E31" s="68">
        <v>71</v>
      </c>
      <c r="F31" s="69"/>
      <c r="G31" s="64"/>
      <c r="H31" s="69">
        <v>41862</v>
      </c>
      <c r="I31" s="64">
        <v>71</v>
      </c>
    </row>
    <row r="32" spans="2:16" x14ac:dyDescent="0.25">
      <c r="B32" s="2">
        <f t="shared" si="0"/>
        <v>119</v>
      </c>
      <c r="C32" s="63" t="s">
        <v>151</v>
      </c>
      <c r="D32" s="67">
        <v>17793</v>
      </c>
      <c r="E32" s="68">
        <v>88</v>
      </c>
      <c r="F32" s="69"/>
      <c r="G32" s="64"/>
      <c r="H32" s="69">
        <v>17793</v>
      </c>
      <c r="I32" s="64">
        <v>88</v>
      </c>
    </row>
    <row r="33" spans="2:11" ht="30" x14ac:dyDescent="0.25">
      <c r="B33" s="2">
        <f t="shared" si="0"/>
        <v>120</v>
      </c>
      <c r="C33" s="63" t="s">
        <v>152</v>
      </c>
      <c r="D33" s="67">
        <v>2545</v>
      </c>
      <c r="E33" s="68">
        <v>38</v>
      </c>
      <c r="F33" s="69"/>
      <c r="G33" s="64"/>
      <c r="H33" s="69">
        <v>2545</v>
      </c>
      <c r="I33" s="64">
        <v>38</v>
      </c>
    </row>
    <row r="34" spans="2:11" ht="30" x14ac:dyDescent="0.25">
      <c r="B34" s="2">
        <f t="shared" si="0"/>
        <v>121</v>
      </c>
      <c r="C34" s="63" t="s">
        <v>153</v>
      </c>
      <c r="D34" s="67">
        <v>608</v>
      </c>
      <c r="E34" s="68">
        <v>42</v>
      </c>
      <c r="F34" s="69"/>
      <c r="G34" s="64"/>
      <c r="H34" s="69">
        <v>608</v>
      </c>
      <c r="I34" s="64">
        <v>42</v>
      </c>
    </row>
    <row r="35" spans="2:11" x14ac:dyDescent="0.25">
      <c r="B35" s="2">
        <f t="shared" si="0"/>
        <v>122</v>
      </c>
      <c r="C35" s="63" t="s">
        <v>154</v>
      </c>
      <c r="D35" s="67">
        <v>107</v>
      </c>
      <c r="E35" s="68">
        <v>63</v>
      </c>
      <c r="F35" s="69"/>
      <c r="G35" s="64"/>
      <c r="H35" s="69">
        <v>107</v>
      </c>
      <c r="I35" s="64">
        <v>63</v>
      </c>
      <c r="K35" s="9"/>
    </row>
    <row r="36" spans="2:11" x14ac:dyDescent="0.25">
      <c r="B36" s="2">
        <f t="shared" si="0"/>
        <v>123</v>
      </c>
      <c r="C36" s="63" t="s">
        <v>155</v>
      </c>
      <c r="D36" s="67">
        <v>15</v>
      </c>
      <c r="E36" s="68">
        <v>74</v>
      </c>
      <c r="F36" s="69"/>
      <c r="G36" s="64"/>
      <c r="H36" s="69">
        <v>15</v>
      </c>
      <c r="I36" s="64">
        <v>74</v>
      </c>
    </row>
    <row r="37" spans="2:11" ht="23.25" customHeight="1" x14ac:dyDescent="0.25">
      <c r="B37" s="7"/>
      <c r="C37" s="70" t="s">
        <v>129</v>
      </c>
      <c r="D37" s="71">
        <f>SUM(D13:D36)+10</f>
        <v>5849061</v>
      </c>
      <c r="E37" s="76">
        <f>SUM(E13:E36)-1000</f>
        <v>40</v>
      </c>
      <c r="F37" s="80"/>
      <c r="G37" s="72"/>
      <c r="H37" s="77">
        <f>SUM(H13:H36)+10</f>
        <v>5849061</v>
      </c>
      <c r="I37" s="72">
        <f>SUM(I13:I36)-1000</f>
        <v>40</v>
      </c>
    </row>
    <row r="38" spans="2:11" ht="24" customHeight="1" x14ac:dyDescent="0.25">
      <c r="B38" s="7"/>
      <c r="C38" s="70" t="s">
        <v>130</v>
      </c>
      <c r="D38" s="71">
        <v>5849061</v>
      </c>
      <c r="E38" s="76">
        <v>49</v>
      </c>
      <c r="F38" s="80"/>
      <c r="G38" s="72"/>
      <c r="H38" s="77">
        <v>5849061</v>
      </c>
      <c r="I38" s="72">
        <v>49</v>
      </c>
    </row>
    <row r="39" spans="2:11" ht="15.75" thickBot="1" x14ac:dyDescent="0.3">
      <c r="B39" s="7"/>
      <c r="C39" s="73" t="s">
        <v>33</v>
      </c>
      <c r="D39" s="74">
        <f>D37-D38</f>
        <v>0</v>
      </c>
      <c r="E39" s="78">
        <f t="shared" ref="E39:I39" si="1">E37-E38</f>
        <v>-9</v>
      </c>
      <c r="F39" s="81">
        <f t="shared" si="1"/>
        <v>0</v>
      </c>
      <c r="G39" s="75">
        <f t="shared" si="1"/>
        <v>0</v>
      </c>
      <c r="H39" s="79">
        <f t="shared" si="1"/>
        <v>0</v>
      </c>
      <c r="I39" s="75">
        <f t="shared" si="1"/>
        <v>-9</v>
      </c>
    </row>
    <row r="40" spans="2:11" x14ac:dyDescent="0.25">
      <c r="B40" s="7"/>
      <c r="C40" s="6"/>
      <c r="D40" s="5"/>
      <c r="E40" s="5"/>
      <c r="F40" s="5"/>
      <c r="G40" s="5"/>
      <c r="H40" s="5"/>
      <c r="I40" s="5"/>
    </row>
    <row r="41" spans="2:11" x14ac:dyDescent="0.25">
      <c r="B41" s="7"/>
      <c r="C41" s="6"/>
      <c r="D41" s="5"/>
      <c r="E41" s="5"/>
      <c r="F41" s="5"/>
      <c r="G41" s="5"/>
      <c r="H41" s="5"/>
      <c r="I41" s="5"/>
    </row>
    <row r="42" spans="2:11" x14ac:dyDescent="0.25">
      <c r="B42" s="7"/>
      <c r="C42" s="6"/>
      <c r="D42" s="5"/>
      <c r="E42" s="5"/>
      <c r="F42" s="5"/>
      <c r="G42" s="5"/>
      <c r="H42" s="5"/>
      <c r="I42" s="5"/>
    </row>
    <row r="43" spans="2:11" x14ac:dyDescent="0.25">
      <c r="B43" s="7"/>
      <c r="C43" s="6"/>
      <c r="D43" s="5"/>
      <c r="E43" s="5"/>
      <c r="F43" s="5"/>
      <c r="G43" s="5"/>
      <c r="H43" s="5"/>
      <c r="I43" s="5"/>
    </row>
    <row r="44" spans="2:11" x14ac:dyDescent="0.25">
      <c r="B44" s="7"/>
      <c r="C44" s="6"/>
      <c r="D44" s="5"/>
      <c r="E44" s="5"/>
      <c r="F44" s="5"/>
      <c r="G44" s="5"/>
      <c r="H44" s="5"/>
      <c r="I44" s="5"/>
    </row>
    <row r="45" spans="2:11" x14ac:dyDescent="0.25">
      <c r="B45" s="2"/>
      <c r="C45" s="6"/>
      <c r="D45" s="5"/>
      <c r="E45" s="5"/>
      <c r="F45" s="5"/>
      <c r="G45" s="5"/>
      <c r="H45" s="5"/>
      <c r="I45" s="5"/>
    </row>
    <row r="46" spans="2:11" x14ac:dyDescent="0.25">
      <c r="B46" s="2"/>
      <c r="C46" s="6"/>
      <c r="D46" s="5"/>
      <c r="E46" s="5"/>
      <c r="F46" s="5"/>
      <c r="G46" s="5"/>
      <c r="H46" s="5"/>
      <c r="I46" s="5"/>
    </row>
    <row r="47" spans="2:11" x14ac:dyDescent="0.25">
      <c r="B47" s="2"/>
      <c r="C47" s="6"/>
      <c r="D47" s="5"/>
      <c r="E47" s="5"/>
      <c r="F47" s="5"/>
      <c r="G47" s="5"/>
      <c r="H47" s="5"/>
      <c r="I47" s="5"/>
    </row>
    <row r="48" spans="2:11" x14ac:dyDescent="0.25">
      <c r="B48" s="2"/>
      <c r="C48" s="6"/>
      <c r="D48" s="5"/>
      <c r="E48" s="5"/>
      <c r="F48" s="5"/>
      <c r="G48" s="5"/>
      <c r="H48" s="5"/>
      <c r="I48" s="5"/>
    </row>
    <row r="49" spans="2:9" x14ac:dyDescent="0.25">
      <c r="B49" s="2"/>
      <c r="C49" s="6"/>
      <c r="D49" s="5"/>
      <c r="E49" s="5"/>
      <c r="F49" s="5"/>
      <c r="G49" s="5"/>
      <c r="H49" s="5"/>
      <c r="I49" s="5"/>
    </row>
    <row r="50" spans="2:9" x14ac:dyDescent="0.25">
      <c r="B50" s="2"/>
      <c r="C50" s="6"/>
      <c r="D50" s="5"/>
      <c r="E50" s="5"/>
      <c r="F50" s="5"/>
      <c r="G50" s="5"/>
      <c r="H50" s="5"/>
      <c r="I50" s="5"/>
    </row>
    <row r="51" spans="2:9" x14ac:dyDescent="0.25">
      <c r="B51" s="2"/>
      <c r="C51" s="6"/>
      <c r="D51" s="5"/>
      <c r="E51" s="5"/>
      <c r="F51" s="5"/>
      <c r="G51" s="5"/>
      <c r="H51" s="5"/>
      <c r="I51" s="5"/>
    </row>
    <row r="52" spans="2:9" x14ac:dyDescent="0.25">
      <c r="B52" s="2"/>
      <c r="C52" s="6"/>
      <c r="D52" s="5"/>
      <c r="E52" s="5"/>
      <c r="F52" s="5"/>
      <c r="G52" s="5"/>
      <c r="H52" s="5"/>
      <c r="I52" s="5"/>
    </row>
    <row r="53" spans="2:9" x14ac:dyDescent="0.25">
      <c r="B53" s="2"/>
      <c r="C53" s="6"/>
      <c r="D53" s="5"/>
      <c r="E53" s="5"/>
      <c r="F53" s="5"/>
      <c r="G53" s="5"/>
      <c r="H53" s="5"/>
      <c r="I53" s="5"/>
    </row>
    <row r="54" spans="2:9" x14ac:dyDescent="0.25">
      <c r="B54" s="2"/>
      <c r="C54" s="6"/>
      <c r="D54" s="5"/>
      <c r="E54" s="5"/>
      <c r="F54" s="5"/>
      <c r="G54" s="5"/>
      <c r="H54" s="5"/>
      <c r="I54" s="5"/>
    </row>
    <row r="55" spans="2:9" x14ac:dyDescent="0.25">
      <c r="B55" s="2"/>
      <c r="C55" s="6"/>
      <c r="D55" s="5"/>
      <c r="E55" s="5"/>
      <c r="F55" s="5"/>
      <c r="G55" s="5"/>
      <c r="H55" s="5"/>
      <c r="I55" s="5"/>
    </row>
    <row r="56" spans="2:9" x14ac:dyDescent="0.25">
      <c r="B56" s="2"/>
      <c r="C56" s="6"/>
      <c r="D56" s="5"/>
      <c r="E56" s="5"/>
      <c r="F56" s="5"/>
      <c r="G56" s="5"/>
      <c r="H56" s="5"/>
      <c r="I56" s="5"/>
    </row>
    <row r="57" spans="2:9" x14ac:dyDescent="0.25">
      <c r="B57" s="2"/>
      <c r="C57" s="6"/>
      <c r="D57" s="5"/>
      <c r="E57" s="5"/>
      <c r="F57" s="5"/>
      <c r="G57" s="5"/>
      <c r="H57" s="5"/>
      <c r="I57" s="5"/>
    </row>
    <row r="58" spans="2:9" x14ac:dyDescent="0.25">
      <c r="B58" s="2"/>
      <c r="C58" s="6"/>
      <c r="D58" s="5"/>
      <c r="E58" s="5"/>
      <c r="F58" s="5"/>
      <c r="G58" s="5"/>
      <c r="H58" s="5"/>
      <c r="I58" s="5"/>
    </row>
    <row r="59" spans="2:9" x14ac:dyDescent="0.25">
      <c r="B59" s="2"/>
      <c r="C59" s="6"/>
      <c r="D59" s="5"/>
      <c r="E59" s="5"/>
      <c r="F59" s="5"/>
      <c r="G59" s="5"/>
      <c r="H59" s="5"/>
      <c r="I59" s="5"/>
    </row>
  </sheetData>
  <mergeCells count="8">
    <mergeCell ref="C12:I12"/>
    <mergeCell ref="B1:H4"/>
    <mergeCell ref="B5:I6"/>
    <mergeCell ref="C8:C10"/>
    <mergeCell ref="D8:I8"/>
    <mergeCell ref="D9:E9"/>
    <mergeCell ref="F9:G9"/>
    <mergeCell ref="H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89"/>
  <sheetViews>
    <sheetView zoomScaleNormal="100" workbookViewId="0">
      <selection activeCell="I4" sqref="I4:J4"/>
    </sheetView>
  </sheetViews>
  <sheetFormatPr defaultRowHeight="15" x14ac:dyDescent="0.25"/>
  <cols>
    <col min="3" max="3" width="62.140625" customWidth="1"/>
    <col min="4" max="4" width="32.7109375" customWidth="1"/>
    <col min="5" max="5" width="17.140625" customWidth="1"/>
    <col min="6" max="6" width="15.42578125" customWidth="1"/>
    <col min="7" max="7" width="9.28515625" bestFit="1" customWidth="1"/>
    <col min="8" max="8" width="15.28515625" customWidth="1"/>
    <col min="9" max="9" width="9.28515625" bestFit="1" customWidth="1"/>
  </cols>
  <sheetData>
    <row r="1" spans="2:11" x14ac:dyDescent="0.25">
      <c r="B1" s="126"/>
      <c r="C1" s="126"/>
      <c r="D1" s="126"/>
      <c r="E1" s="126"/>
      <c r="F1" s="126"/>
      <c r="G1" s="126"/>
      <c r="H1" s="126"/>
      <c r="I1" s="1"/>
      <c r="J1" s="1"/>
      <c r="K1" s="1"/>
    </row>
    <row r="2" spans="2:11" x14ac:dyDescent="0.25">
      <c r="B2" s="126"/>
      <c r="C2" s="126"/>
      <c r="D2" s="126"/>
      <c r="E2" s="126"/>
      <c r="F2" s="126"/>
      <c r="G2" s="126"/>
      <c r="H2" s="126"/>
      <c r="I2" s="1"/>
      <c r="J2" s="1"/>
      <c r="K2" s="1"/>
    </row>
    <row r="3" spans="2:11" x14ac:dyDescent="0.25">
      <c r="B3" s="126"/>
      <c r="C3" s="126"/>
      <c r="D3" s="126"/>
      <c r="E3" s="126"/>
      <c r="F3" s="126"/>
      <c r="G3" s="126"/>
      <c r="H3" s="126"/>
      <c r="I3" s="1"/>
      <c r="J3" s="1"/>
      <c r="K3" s="1"/>
    </row>
    <row r="4" spans="2:11" x14ac:dyDescent="0.25">
      <c r="B4" s="126"/>
      <c r="C4" s="126"/>
      <c r="D4" s="126"/>
      <c r="E4" s="126"/>
      <c r="F4" s="126"/>
      <c r="G4" s="126"/>
      <c r="H4" s="126"/>
      <c r="I4" s="18" t="s">
        <v>246</v>
      </c>
      <c r="J4" s="1" t="s">
        <v>245</v>
      </c>
      <c r="K4" s="1"/>
    </row>
    <row r="5" spans="2:11" x14ac:dyDescent="0.25">
      <c r="B5" s="130" t="s">
        <v>0</v>
      </c>
      <c r="C5" s="130"/>
      <c r="D5" s="130"/>
      <c r="E5" s="130"/>
      <c r="F5" s="130"/>
      <c r="G5" s="130"/>
      <c r="H5" s="130"/>
      <c r="I5" s="130"/>
    </row>
    <row r="6" spans="2:11" x14ac:dyDescent="0.25">
      <c r="B6" s="130"/>
      <c r="C6" s="130"/>
      <c r="D6" s="130"/>
      <c r="E6" s="130"/>
      <c r="F6" s="130"/>
      <c r="G6" s="130"/>
      <c r="H6" s="130"/>
      <c r="I6" s="130"/>
    </row>
    <row r="7" spans="2:11" ht="15.75" thickBot="1" x14ac:dyDescent="0.3"/>
    <row r="8" spans="2:11" s="3" customFormat="1" ht="24" thickTop="1" x14ac:dyDescent="0.35">
      <c r="C8" s="154" t="s">
        <v>1</v>
      </c>
      <c r="D8" s="150" t="s">
        <v>2</v>
      </c>
      <c r="E8" s="151"/>
      <c r="F8" s="4"/>
      <c r="G8" s="4"/>
      <c r="H8" s="4"/>
      <c r="I8" s="4"/>
    </row>
    <row r="9" spans="2:11" ht="15.75" x14ac:dyDescent="0.25">
      <c r="C9" s="155"/>
      <c r="D9" s="144" t="s">
        <v>3</v>
      </c>
      <c r="E9" s="156"/>
      <c r="F9" s="157"/>
      <c r="G9" s="157"/>
      <c r="H9" s="157"/>
      <c r="I9" s="157"/>
    </row>
    <row r="10" spans="2:11" x14ac:dyDescent="0.25">
      <c r="C10" s="155"/>
      <c r="D10" s="52" t="s">
        <v>6</v>
      </c>
      <c r="E10" s="47" t="s">
        <v>7</v>
      </c>
      <c r="F10" s="2"/>
      <c r="G10" s="2"/>
      <c r="H10" s="2"/>
      <c r="I10" s="2"/>
    </row>
    <row r="11" spans="2:11" ht="18.75" x14ac:dyDescent="0.25">
      <c r="C11" s="48" t="s">
        <v>156</v>
      </c>
      <c r="D11" s="53"/>
      <c r="E11" s="49"/>
    </row>
    <row r="12" spans="2:11" ht="30.75" customHeight="1" x14ac:dyDescent="0.25">
      <c r="B12" s="2"/>
      <c r="C12" s="152" t="s">
        <v>157</v>
      </c>
      <c r="D12" s="138"/>
      <c r="E12" s="153"/>
      <c r="F12" s="46"/>
      <c r="G12" s="46"/>
      <c r="H12" s="46"/>
      <c r="I12" s="46"/>
    </row>
    <row r="13" spans="2:11" ht="45" x14ac:dyDescent="0.25">
      <c r="B13" s="2">
        <v>124</v>
      </c>
      <c r="C13" s="50" t="s">
        <v>160</v>
      </c>
      <c r="D13" s="28">
        <v>8</v>
      </c>
      <c r="E13" s="29">
        <v>34</v>
      </c>
      <c r="F13" s="8"/>
      <c r="G13" s="8"/>
      <c r="H13" s="8"/>
      <c r="I13" s="8"/>
    </row>
    <row r="14" spans="2:11" x14ac:dyDescent="0.25">
      <c r="B14" s="2">
        <f>B13+1</f>
        <v>125</v>
      </c>
      <c r="C14" s="50" t="s">
        <v>161</v>
      </c>
      <c r="D14" s="28">
        <v>19708</v>
      </c>
      <c r="E14" s="29">
        <v>12</v>
      </c>
      <c r="F14" s="8"/>
      <c r="G14" s="8"/>
      <c r="H14" s="8"/>
      <c r="I14" s="8"/>
    </row>
    <row r="15" spans="2:11" x14ac:dyDescent="0.25">
      <c r="B15" s="2">
        <f t="shared" ref="B15:B66" si="0">B14+1</f>
        <v>126</v>
      </c>
      <c r="C15" s="50" t="s">
        <v>162</v>
      </c>
      <c r="D15" s="28">
        <v>375</v>
      </c>
      <c r="E15" s="29">
        <v>26</v>
      </c>
      <c r="F15" s="8"/>
      <c r="G15" s="8"/>
      <c r="H15" s="8"/>
      <c r="I15" s="8"/>
    </row>
    <row r="16" spans="2:11" ht="45" x14ac:dyDescent="0.25">
      <c r="B16" s="2">
        <f t="shared" si="0"/>
        <v>127</v>
      </c>
      <c r="C16" s="50" t="s">
        <v>163</v>
      </c>
      <c r="D16" s="28">
        <v>240</v>
      </c>
      <c r="E16" s="29">
        <v>75</v>
      </c>
      <c r="F16" s="8"/>
      <c r="G16" s="8"/>
      <c r="H16" s="8"/>
      <c r="I16" s="8"/>
    </row>
    <row r="17" spans="2:9" x14ac:dyDescent="0.25">
      <c r="B17" s="2">
        <f t="shared" si="0"/>
        <v>128</v>
      </c>
      <c r="C17" s="50" t="s">
        <v>215</v>
      </c>
      <c r="D17" s="28">
        <v>5943</v>
      </c>
      <c r="E17" s="29">
        <v>93</v>
      </c>
      <c r="F17" s="8"/>
      <c r="G17" s="8"/>
      <c r="H17" s="13" t="s">
        <v>216</v>
      </c>
      <c r="I17" s="8"/>
    </row>
    <row r="18" spans="2:9" x14ac:dyDescent="0.25">
      <c r="B18" s="2">
        <f t="shared" si="0"/>
        <v>129</v>
      </c>
      <c r="C18" s="50" t="s">
        <v>164</v>
      </c>
      <c r="D18" s="28">
        <v>1296</v>
      </c>
      <c r="E18" s="29">
        <v>57</v>
      </c>
      <c r="F18" s="8"/>
      <c r="G18" s="8"/>
      <c r="H18" s="8"/>
      <c r="I18" s="8"/>
    </row>
    <row r="19" spans="2:9" ht="30" x14ac:dyDescent="0.25">
      <c r="B19" s="2">
        <f t="shared" si="0"/>
        <v>130</v>
      </c>
      <c r="C19" s="50" t="s">
        <v>165</v>
      </c>
      <c r="D19" s="28">
        <v>54352</v>
      </c>
      <c r="E19" s="29">
        <v>48</v>
      </c>
      <c r="F19" s="8"/>
      <c r="G19" s="8"/>
      <c r="H19" s="8"/>
      <c r="I19" s="8"/>
    </row>
    <row r="20" spans="2:9" x14ac:dyDescent="0.25">
      <c r="B20" s="2">
        <f t="shared" si="0"/>
        <v>131</v>
      </c>
      <c r="C20" s="50" t="s">
        <v>166</v>
      </c>
      <c r="D20" s="28">
        <v>728</v>
      </c>
      <c r="E20" s="29">
        <v>6</v>
      </c>
      <c r="F20" s="8"/>
      <c r="G20" s="8"/>
      <c r="H20" s="8"/>
      <c r="I20" s="8"/>
    </row>
    <row r="21" spans="2:9" x14ac:dyDescent="0.25">
      <c r="B21" s="2">
        <f t="shared" si="0"/>
        <v>132</v>
      </c>
      <c r="C21" s="50" t="s">
        <v>167</v>
      </c>
      <c r="D21" s="148" t="s">
        <v>170</v>
      </c>
      <c r="E21" s="149"/>
      <c r="F21" s="8"/>
      <c r="G21" s="8"/>
      <c r="H21" s="8"/>
      <c r="I21" s="8"/>
    </row>
    <row r="22" spans="2:9" ht="139.5" customHeight="1" x14ac:dyDescent="0.25">
      <c r="B22" s="2">
        <f t="shared" si="0"/>
        <v>133</v>
      </c>
      <c r="C22" s="50" t="s">
        <v>168</v>
      </c>
      <c r="D22" s="148"/>
      <c r="E22" s="149"/>
      <c r="F22" s="8"/>
      <c r="G22" s="8"/>
      <c r="H22" s="8"/>
      <c r="I22" s="8"/>
    </row>
    <row r="23" spans="2:9" ht="45" x14ac:dyDescent="0.25">
      <c r="B23" s="2">
        <f t="shared" si="0"/>
        <v>134</v>
      </c>
      <c r="C23" s="50" t="s">
        <v>169</v>
      </c>
      <c r="D23" s="28">
        <v>3760</v>
      </c>
      <c r="E23" s="29">
        <v>95</v>
      </c>
      <c r="F23" s="8"/>
      <c r="G23" s="8"/>
      <c r="H23" s="8"/>
      <c r="I23" s="8"/>
    </row>
    <row r="24" spans="2:9" ht="30" x14ac:dyDescent="0.25">
      <c r="B24" s="2">
        <f t="shared" si="0"/>
        <v>135</v>
      </c>
      <c r="C24" s="50" t="s">
        <v>171</v>
      </c>
      <c r="D24" s="28">
        <v>74</v>
      </c>
      <c r="E24" s="29">
        <v>30</v>
      </c>
      <c r="F24" s="8"/>
      <c r="G24" s="8"/>
      <c r="H24" s="8"/>
      <c r="I24" s="8"/>
    </row>
    <row r="25" spans="2:9" ht="30" x14ac:dyDescent="0.25">
      <c r="B25" s="2">
        <f t="shared" si="0"/>
        <v>136</v>
      </c>
      <c r="C25" s="50" t="s">
        <v>172</v>
      </c>
      <c r="D25" s="28">
        <v>5</v>
      </c>
      <c r="E25" s="29"/>
      <c r="F25" s="8"/>
      <c r="G25" s="8"/>
      <c r="H25" s="8"/>
      <c r="I25" s="8"/>
    </row>
    <row r="26" spans="2:9" x14ac:dyDescent="0.25">
      <c r="B26" s="2">
        <f t="shared" si="0"/>
        <v>137</v>
      </c>
      <c r="C26" s="50" t="s">
        <v>173</v>
      </c>
      <c r="D26" s="28">
        <v>21106</v>
      </c>
      <c r="E26" s="29">
        <v>43</v>
      </c>
      <c r="F26" s="8"/>
      <c r="G26" s="8"/>
      <c r="H26" s="8"/>
      <c r="I26" s="8"/>
    </row>
    <row r="27" spans="2:9" x14ac:dyDescent="0.25">
      <c r="B27" s="2">
        <f t="shared" si="0"/>
        <v>138</v>
      </c>
      <c r="C27" s="50" t="s">
        <v>174</v>
      </c>
      <c r="D27" s="28">
        <v>9618</v>
      </c>
      <c r="E27" s="29">
        <v>23</v>
      </c>
      <c r="F27" s="8"/>
      <c r="G27" s="8"/>
      <c r="H27" s="8"/>
      <c r="I27" s="8"/>
    </row>
    <row r="28" spans="2:9" x14ac:dyDescent="0.25">
      <c r="B28" s="2">
        <f t="shared" si="0"/>
        <v>139</v>
      </c>
      <c r="C28" s="50" t="s">
        <v>175</v>
      </c>
      <c r="D28" s="28">
        <v>1878</v>
      </c>
      <c r="E28" s="29"/>
      <c r="F28" s="8"/>
      <c r="G28" s="8"/>
      <c r="H28" s="8"/>
      <c r="I28" s="8"/>
    </row>
    <row r="29" spans="2:9" x14ac:dyDescent="0.25">
      <c r="B29" s="2">
        <f t="shared" si="0"/>
        <v>140</v>
      </c>
      <c r="C29" s="50" t="s">
        <v>176</v>
      </c>
      <c r="D29" s="28">
        <v>4842</v>
      </c>
      <c r="E29" s="29">
        <v>50</v>
      </c>
      <c r="F29" s="8"/>
      <c r="G29" s="8"/>
      <c r="H29" s="8"/>
      <c r="I29" s="8"/>
    </row>
    <row r="30" spans="2:9" x14ac:dyDescent="0.25">
      <c r="B30" s="2">
        <f t="shared" si="0"/>
        <v>141</v>
      </c>
      <c r="C30" s="50" t="s">
        <v>177</v>
      </c>
      <c r="D30" s="28">
        <v>4</v>
      </c>
      <c r="E30" s="29">
        <v>35</v>
      </c>
      <c r="F30" s="8"/>
      <c r="G30" s="8"/>
      <c r="H30" s="8"/>
      <c r="I30" s="8"/>
    </row>
    <row r="31" spans="2:9" ht="30" x14ac:dyDescent="0.25">
      <c r="B31" s="2">
        <f t="shared" si="0"/>
        <v>142</v>
      </c>
      <c r="C31" s="50" t="s">
        <v>178</v>
      </c>
      <c r="D31" s="28">
        <v>116</v>
      </c>
      <c r="E31" s="29">
        <v>56</v>
      </c>
      <c r="F31" s="8"/>
      <c r="G31" s="8"/>
      <c r="H31" s="8"/>
      <c r="I31" s="8"/>
    </row>
    <row r="32" spans="2:9" ht="30" x14ac:dyDescent="0.25">
      <c r="B32" s="2">
        <f t="shared" si="0"/>
        <v>143</v>
      </c>
      <c r="C32" s="50" t="s">
        <v>179</v>
      </c>
      <c r="D32" s="28">
        <v>14</v>
      </c>
      <c r="E32" s="29">
        <v>90</v>
      </c>
      <c r="F32" s="8"/>
      <c r="G32" s="8"/>
      <c r="H32" s="8"/>
      <c r="I32" s="8"/>
    </row>
    <row r="33" spans="2:10" x14ac:dyDescent="0.25">
      <c r="B33" s="2">
        <f t="shared" si="0"/>
        <v>144</v>
      </c>
      <c r="C33" s="50" t="s">
        <v>180</v>
      </c>
      <c r="D33" s="28">
        <v>428</v>
      </c>
      <c r="E33" s="29">
        <v>75</v>
      </c>
      <c r="F33" s="8"/>
      <c r="G33" s="8"/>
      <c r="H33" s="8"/>
      <c r="I33" s="8"/>
    </row>
    <row r="34" spans="2:10" x14ac:dyDescent="0.25">
      <c r="B34" s="2">
        <f t="shared" si="0"/>
        <v>145</v>
      </c>
      <c r="C34" s="50" t="s">
        <v>181</v>
      </c>
      <c r="D34" s="28">
        <v>8564</v>
      </c>
      <c r="E34" s="29">
        <v>33</v>
      </c>
      <c r="F34" s="8"/>
      <c r="G34" s="8"/>
      <c r="H34" s="8"/>
      <c r="I34" s="8"/>
    </row>
    <row r="35" spans="2:10" ht="45" x14ac:dyDescent="0.25">
      <c r="B35" s="2">
        <f t="shared" si="0"/>
        <v>146</v>
      </c>
      <c r="C35" s="50" t="s">
        <v>182</v>
      </c>
      <c r="D35" s="28">
        <v>114720</v>
      </c>
      <c r="E35" s="29">
        <v>82</v>
      </c>
      <c r="F35" s="8"/>
      <c r="G35" s="8"/>
      <c r="H35" s="8"/>
      <c r="I35" s="8"/>
    </row>
    <row r="36" spans="2:10" ht="30" x14ac:dyDescent="0.25">
      <c r="B36" s="2">
        <f t="shared" si="0"/>
        <v>147</v>
      </c>
      <c r="C36" s="50" t="s">
        <v>183</v>
      </c>
      <c r="D36" s="28">
        <v>259</v>
      </c>
      <c r="E36" s="29">
        <v>97</v>
      </c>
      <c r="F36" s="8"/>
      <c r="G36" s="8"/>
      <c r="H36" s="8"/>
      <c r="I36" s="8"/>
    </row>
    <row r="37" spans="2:10" ht="30" x14ac:dyDescent="0.25">
      <c r="B37" s="2">
        <f t="shared" si="0"/>
        <v>148</v>
      </c>
      <c r="C37" s="50" t="s">
        <v>184</v>
      </c>
      <c r="D37" s="28">
        <v>436419</v>
      </c>
      <c r="E37" s="29">
        <v>76</v>
      </c>
      <c r="F37" s="8"/>
      <c r="G37" s="8"/>
      <c r="H37" s="8"/>
      <c r="I37" s="8"/>
    </row>
    <row r="38" spans="2:10" ht="30" x14ac:dyDescent="0.25">
      <c r="B38" s="2">
        <f t="shared" si="0"/>
        <v>149</v>
      </c>
      <c r="C38" s="50" t="s">
        <v>185</v>
      </c>
      <c r="D38" s="28">
        <v>981</v>
      </c>
      <c r="E38" s="29">
        <v>30</v>
      </c>
      <c r="F38" s="8"/>
      <c r="G38" s="8"/>
      <c r="H38" s="8"/>
      <c r="I38" s="8"/>
    </row>
    <row r="39" spans="2:10" ht="30" x14ac:dyDescent="0.25">
      <c r="B39" s="2">
        <f t="shared" si="0"/>
        <v>150</v>
      </c>
      <c r="C39" s="50" t="s">
        <v>186</v>
      </c>
      <c r="D39" s="28">
        <v>15831</v>
      </c>
      <c r="E39" s="29">
        <v>57</v>
      </c>
      <c r="F39" s="8"/>
      <c r="G39" s="8"/>
      <c r="H39" s="8"/>
      <c r="I39" s="8"/>
    </row>
    <row r="40" spans="2:10" ht="30" x14ac:dyDescent="0.25">
      <c r="B40" s="2">
        <f t="shared" si="0"/>
        <v>151</v>
      </c>
      <c r="C40" s="50" t="s">
        <v>187</v>
      </c>
      <c r="D40" s="28">
        <v>410</v>
      </c>
      <c r="E40" s="29">
        <v>75</v>
      </c>
      <c r="F40" s="8"/>
      <c r="G40" s="8"/>
      <c r="H40" s="8"/>
      <c r="I40" s="8"/>
    </row>
    <row r="41" spans="2:10" x14ac:dyDescent="0.25">
      <c r="B41" s="2">
        <f t="shared" si="0"/>
        <v>152</v>
      </c>
      <c r="C41" s="50" t="s">
        <v>188</v>
      </c>
      <c r="D41" s="28">
        <v>24395</v>
      </c>
      <c r="E41" s="29">
        <v>2</v>
      </c>
      <c r="F41" s="8"/>
      <c r="G41" s="8"/>
      <c r="H41" s="8"/>
      <c r="I41" s="8"/>
    </row>
    <row r="42" spans="2:10" x14ac:dyDescent="0.25">
      <c r="B42" s="2">
        <f t="shared" si="0"/>
        <v>153</v>
      </c>
      <c r="C42" s="50" t="s">
        <v>189</v>
      </c>
      <c r="D42" s="28">
        <v>904</v>
      </c>
      <c r="E42" s="29">
        <v>42</v>
      </c>
      <c r="F42" s="8"/>
      <c r="G42" s="8"/>
      <c r="H42" s="8"/>
      <c r="I42" s="8"/>
    </row>
    <row r="43" spans="2:10" ht="30" x14ac:dyDescent="0.25">
      <c r="B43" s="2">
        <f t="shared" si="0"/>
        <v>154</v>
      </c>
      <c r="C43" s="50" t="s">
        <v>190</v>
      </c>
      <c r="D43" s="28">
        <v>258</v>
      </c>
      <c r="E43" s="29">
        <v>90</v>
      </c>
      <c r="F43" s="8"/>
      <c r="G43" s="8"/>
      <c r="H43" s="8"/>
      <c r="I43" s="8"/>
    </row>
    <row r="44" spans="2:10" ht="30" x14ac:dyDescent="0.25">
      <c r="B44" s="2">
        <f t="shared" si="0"/>
        <v>155</v>
      </c>
      <c r="C44" s="50" t="s">
        <v>191</v>
      </c>
      <c r="D44" s="28">
        <v>144</v>
      </c>
      <c r="E44" s="29">
        <v>27</v>
      </c>
      <c r="F44" s="8"/>
      <c r="G44" s="8"/>
      <c r="H44" s="8"/>
      <c r="I44" s="8"/>
    </row>
    <row r="45" spans="2:10" ht="30" x14ac:dyDescent="0.25">
      <c r="B45" s="2">
        <f t="shared" si="0"/>
        <v>156</v>
      </c>
      <c r="C45" s="50" t="s">
        <v>192</v>
      </c>
      <c r="D45" s="28">
        <v>1016</v>
      </c>
      <c r="E45" s="29">
        <v>99</v>
      </c>
      <c r="F45" s="8"/>
      <c r="G45" s="8"/>
      <c r="H45" s="8"/>
      <c r="I45" s="8"/>
    </row>
    <row r="46" spans="2:10" x14ac:dyDescent="0.25">
      <c r="B46" s="2">
        <f t="shared" si="0"/>
        <v>157</v>
      </c>
      <c r="C46" s="50" t="s">
        <v>193</v>
      </c>
      <c r="D46" s="28">
        <v>8269</v>
      </c>
      <c r="E46" s="29">
        <v>53</v>
      </c>
      <c r="F46" s="8"/>
      <c r="G46" s="8"/>
      <c r="H46" s="8"/>
      <c r="I46" s="8"/>
    </row>
    <row r="47" spans="2:10" x14ac:dyDescent="0.25">
      <c r="B47" s="2">
        <f t="shared" si="0"/>
        <v>158</v>
      </c>
      <c r="C47" s="50" t="s">
        <v>194</v>
      </c>
      <c r="D47" s="28">
        <v>892</v>
      </c>
      <c r="E47" s="29">
        <v>32</v>
      </c>
      <c r="F47" s="8"/>
      <c r="G47" s="8"/>
      <c r="H47" s="8"/>
      <c r="I47" s="8"/>
      <c r="J47" s="5"/>
    </row>
    <row r="48" spans="2:10" x14ac:dyDescent="0.25">
      <c r="B48" s="2">
        <f t="shared" si="0"/>
        <v>159</v>
      </c>
      <c r="C48" s="50" t="s">
        <v>213</v>
      </c>
      <c r="D48" s="28">
        <v>644</v>
      </c>
      <c r="E48" s="29">
        <v>26</v>
      </c>
      <c r="F48" s="8"/>
      <c r="G48" s="8"/>
      <c r="H48" s="13" t="s">
        <v>214</v>
      </c>
      <c r="I48" s="8"/>
    </row>
    <row r="49" spans="2:16" ht="30" x14ac:dyDescent="0.25">
      <c r="B49" s="2">
        <f t="shared" si="0"/>
        <v>160</v>
      </c>
      <c r="C49" s="50" t="s">
        <v>195</v>
      </c>
      <c r="D49" s="28">
        <v>65100</v>
      </c>
      <c r="E49" s="29">
        <v>16</v>
      </c>
      <c r="F49" s="8"/>
      <c r="G49" s="8"/>
      <c r="H49" s="8"/>
      <c r="I49" s="8"/>
    </row>
    <row r="50" spans="2:16" x14ac:dyDescent="0.25">
      <c r="B50" s="2">
        <f t="shared" si="0"/>
        <v>161</v>
      </c>
      <c r="C50" s="50" t="s">
        <v>196</v>
      </c>
      <c r="D50" s="28">
        <v>5</v>
      </c>
      <c r="E50" s="29">
        <v>50</v>
      </c>
      <c r="F50" s="8"/>
      <c r="G50" s="8"/>
      <c r="H50" s="8"/>
      <c r="I50" s="8"/>
      <c r="J50" s="6"/>
      <c r="K50" s="5"/>
      <c r="L50" s="5"/>
      <c r="M50" s="5"/>
      <c r="N50" s="5"/>
      <c r="O50" s="5"/>
      <c r="P50" s="5"/>
    </row>
    <row r="51" spans="2:16" x14ac:dyDescent="0.25">
      <c r="B51" s="2">
        <f t="shared" si="0"/>
        <v>162</v>
      </c>
      <c r="C51" s="50" t="s">
        <v>197</v>
      </c>
      <c r="D51" s="28">
        <v>7267</v>
      </c>
      <c r="E51" s="29">
        <v>24</v>
      </c>
      <c r="F51" s="8"/>
      <c r="G51" s="8"/>
      <c r="H51" s="8"/>
      <c r="I51" s="8"/>
    </row>
    <row r="52" spans="2:16" ht="30" x14ac:dyDescent="0.25">
      <c r="B52" s="2">
        <f t="shared" si="0"/>
        <v>163</v>
      </c>
      <c r="C52" s="50" t="s">
        <v>198</v>
      </c>
      <c r="D52" s="28">
        <v>11464</v>
      </c>
      <c r="E52" s="29">
        <v>95</v>
      </c>
      <c r="F52" s="8"/>
      <c r="G52" s="8"/>
      <c r="H52" s="8"/>
      <c r="I52" s="8"/>
    </row>
    <row r="53" spans="2:16" ht="30" x14ac:dyDescent="0.25">
      <c r="B53" s="2">
        <f t="shared" si="0"/>
        <v>164</v>
      </c>
      <c r="C53" s="50" t="s">
        <v>199</v>
      </c>
      <c r="D53" s="28">
        <v>78</v>
      </c>
      <c r="E53" s="29">
        <v>77</v>
      </c>
      <c r="F53" s="8"/>
      <c r="G53" s="8"/>
      <c r="H53" s="8"/>
      <c r="I53" s="8"/>
    </row>
    <row r="54" spans="2:16" ht="30" x14ac:dyDescent="0.25">
      <c r="B54" s="2">
        <f t="shared" si="0"/>
        <v>165</v>
      </c>
      <c r="C54" s="50" t="s">
        <v>200</v>
      </c>
      <c r="D54" s="28">
        <v>486</v>
      </c>
      <c r="E54" s="29"/>
      <c r="F54" s="8"/>
      <c r="G54" s="8"/>
      <c r="H54" s="8"/>
      <c r="I54" s="8"/>
    </row>
    <row r="55" spans="2:16" ht="30" x14ac:dyDescent="0.25">
      <c r="B55" s="2">
        <f t="shared" si="0"/>
        <v>166</v>
      </c>
      <c r="C55" s="50" t="s">
        <v>201</v>
      </c>
      <c r="D55" s="28">
        <v>41609</v>
      </c>
      <c r="E55" s="29">
        <v>57</v>
      </c>
      <c r="F55" s="8"/>
      <c r="G55" s="8"/>
      <c r="H55" s="8"/>
      <c r="I55" s="8"/>
    </row>
    <row r="56" spans="2:16" ht="45" x14ac:dyDescent="0.25">
      <c r="B56" s="2">
        <f t="shared" si="0"/>
        <v>167</v>
      </c>
      <c r="C56" s="50" t="s">
        <v>202</v>
      </c>
      <c r="D56" s="28">
        <v>8</v>
      </c>
      <c r="E56" s="29">
        <v>80</v>
      </c>
      <c r="F56" s="8"/>
      <c r="G56" s="8"/>
      <c r="H56" s="8"/>
      <c r="I56" s="8"/>
    </row>
    <row r="57" spans="2:16" x14ac:dyDescent="0.25">
      <c r="B57" s="2">
        <f t="shared" si="0"/>
        <v>168</v>
      </c>
      <c r="C57" s="50" t="s">
        <v>203</v>
      </c>
      <c r="D57" s="28">
        <v>100</v>
      </c>
      <c r="E57" s="29"/>
      <c r="F57" s="8"/>
      <c r="G57" s="8"/>
      <c r="H57" s="8"/>
      <c r="I57" s="8"/>
    </row>
    <row r="58" spans="2:16" ht="45" x14ac:dyDescent="0.25">
      <c r="B58" s="2">
        <f t="shared" si="0"/>
        <v>169</v>
      </c>
      <c r="C58" s="50" t="s">
        <v>204</v>
      </c>
      <c r="D58" s="28">
        <v>11806</v>
      </c>
      <c r="E58" s="29">
        <v>14</v>
      </c>
      <c r="F58" s="8"/>
      <c r="G58" s="8"/>
      <c r="H58" s="8"/>
      <c r="I58" s="8"/>
    </row>
    <row r="59" spans="2:16" ht="30" x14ac:dyDescent="0.25">
      <c r="B59" s="2">
        <f t="shared" si="0"/>
        <v>170</v>
      </c>
      <c r="C59" s="50" t="s">
        <v>205</v>
      </c>
      <c r="D59" s="28">
        <v>12</v>
      </c>
      <c r="E59" s="29"/>
      <c r="F59" s="8"/>
      <c r="G59" s="8"/>
      <c r="H59" s="8"/>
      <c r="I59" s="8"/>
    </row>
    <row r="60" spans="2:16" ht="30" x14ac:dyDescent="0.25">
      <c r="B60" s="2">
        <f t="shared" si="0"/>
        <v>171</v>
      </c>
      <c r="C60" s="50" t="s">
        <v>206</v>
      </c>
      <c r="D60" s="28">
        <v>990</v>
      </c>
      <c r="E60" s="29">
        <v>21</v>
      </c>
      <c r="F60" s="8"/>
      <c r="G60" s="8"/>
      <c r="H60" s="8"/>
      <c r="I60" s="8"/>
    </row>
    <row r="61" spans="2:16" x14ac:dyDescent="0.25">
      <c r="B61" s="2">
        <f t="shared" si="0"/>
        <v>172</v>
      </c>
      <c r="C61" s="50" t="s">
        <v>207</v>
      </c>
      <c r="D61" s="28">
        <v>409</v>
      </c>
      <c r="E61" s="29">
        <v>50</v>
      </c>
      <c r="F61" s="8"/>
      <c r="G61" s="8"/>
      <c r="H61" s="8"/>
      <c r="I61" s="8"/>
    </row>
    <row r="62" spans="2:16" ht="45" x14ac:dyDescent="0.25">
      <c r="B62" s="2">
        <f t="shared" si="0"/>
        <v>173</v>
      </c>
      <c r="C62" s="50" t="s">
        <v>208</v>
      </c>
      <c r="D62" s="28">
        <v>864</v>
      </c>
      <c r="E62" s="29">
        <v>16</v>
      </c>
      <c r="F62" s="8"/>
      <c r="G62" s="8"/>
      <c r="H62" s="8"/>
      <c r="I62" s="8"/>
    </row>
    <row r="63" spans="2:16" ht="30" x14ac:dyDescent="0.25">
      <c r="B63" s="2">
        <f t="shared" si="0"/>
        <v>174</v>
      </c>
      <c r="C63" s="50" t="s">
        <v>209</v>
      </c>
      <c r="D63" s="28">
        <v>2</v>
      </c>
      <c r="E63" s="29">
        <v>60</v>
      </c>
      <c r="F63" s="8"/>
      <c r="G63" s="8"/>
      <c r="H63" s="8"/>
      <c r="I63" s="8"/>
    </row>
    <row r="64" spans="2:16" ht="30" x14ac:dyDescent="0.25">
      <c r="B64" s="2">
        <f t="shared" si="0"/>
        <v>175</v>
      </c>
      <c r="C64" s="50" t="s">
        <v>210</v>
      </c>
      <c r="D64" s="28">
        <v>6941</v>
      </c>
      <c r="E64" s="29">
        <v>82</v>
      </c>
      <c r="F64" s="8"/>
      <c r="G64" s="8"/>
      <c r="H64" s="8"/>
      <c r="I64" s="8"/>
    </row>
    <row r="65" spans="2:11" ht="30" x14ac:dyDescent="0.25">
      <c r="B65" s="2">
        <f t="shared" si="0"/>
        <v>176</v>
      </c>
      <c r="C65" s="50" t="s">
        <v>211</v>
      </c>
      <c r="D65" s="28">
        <v>16681</v>
      </c>
      <c r="E65" s="29">
        <v>71</v>
      </c>
      <c r="F65" s="8"/>
      <c r="G65" s="8"/>
      <c r="H65" s="8"/>
      <c r="I65" s="8"/>
      <c r="K65" s="9"/>
    </row>
    <row r="66" spans="2:11" ht="30" x14ac:dyDescent="0.25">
      <c r="B66" s="2">
        <f t="shared" si="0"/>
        <v>177</v>
      </c>
      <c r="C66" s="50" t="s">
        <v>212</v>
      </c>
      <c r="D66" s="28">
        <v>4720</v>
      </c>
      <c r="E66" s="29">
        <v>40</v>
      </c>
      <c r="F66" s="8"/>
      <c r="G66" s="8"/>
      <c r="H66" s="8"/>
      <c r="I66" s="8"/>
    </row>
    <row r="67" spans="2:11" ht="26.25" customHeight="1" x14ac:dyDescent="0.25">
      <c r="B67" s="7"/>
      <c r="C67" s="54" t="s">
        <v>158</v>
      </c>
      <c r="D67" s="36">
        <f>SUM(D13:D66)+24</f>
        <v>906767</v>
      </c>
      <c r="E67" s="37">
        <f>SUM(E13:E66)-2400</f>
        <v>22</v>
      </c>
      <c r="F67" s="8"/>
      <c r="G67" s="8"/>
      <c r="H67" s="8"/>
      <c r="I67" s="8"/>
    </row>
    <row r="68" spans="2:11" ht="28.5" customHeight="1" x14ac:dyDescent="0.25">
      <c r="B68" s="7"/>
      <c r="C68" s="54" t="s">
        <v>159</v>
      </c>
      <c r="D68" s="36">
        <v>906722</v>
      </c>
      <c r="E68" s="37">
        <v>43</v>
      </c>
      <c r="F68" s="8"/>
      <c r="G68" s="8"/>
      <c r="H68" s="8"/>
      <c r="I68" s="8"/>
    </row>
    <row r="69" spans="2:11" ht="15.75" thickBot="1" x14ac:dyDescent="0.3">
      <c r="B69" s="7"/>
      <c r="C69" s="55" t="s">
        <v>33</v>
      </c>
      <c r="D69" s="56">
        <f>D67-D68</f>
        <v>45</v>
      </c>
      <c r="E69" s="57">
        <f t="shared" ref="E69" si="1">E67-E68</f>
        <v>-21</v>
      </c>
      <c r="F69" s="11"/>
      <c r="G69" s="11"/>
      <c r="H69" s="11"/>
      <c r="I69" s="11"/>
    </row>
    <row r="70" spans="2:11" ht="15.75" thickTop="1" x14ac:dyDescent="0.25">
      <c r="B70" s="7"/>
      <c r="C70" s="6"/>
      <c r="D70" s="5"/>
      <c r="E70" s="5"/>
      <c r="F70" s="5"/>
      <c r="G70" s="5"/>
      <c r="H70" s="5"/>
      <c r="I70" s="5"/>
    </row>
    <row r="71" spans="2:11" x14ac:dyDescent="0.25">
      <c r="B71" s="7"/>
      <c r="C71" s="6"/>
      <c r="D71" s="5"/>
      <c r="E71" s="5"/>
      <c r="F71" s="5"/>
      <c r="G71" s="5"/>
      <c r="H71" s="5"/>
      <c r="I71" s="5"/>
    </row>
    <row r="72" spans="2:11" ht="15.75" thickBot="1" x14ac:dyDescent="0.3">
      <c r="B72" s="7"/>
      <c r="C72" s="6"/>
      <c r="D72" s="5"/>
      <c r="E72" s="5"/>
      <c r="F72" s="5"/>
      <c r="G72" s="5"/>
      <c r="H72" s="5"/>
      <c r="I72" s="5"/>
    </row>
    <row r="73" spans="2:11" s="14" customFormat="1" ht="18.75" thickTop="1" x14ac:dyDescent="0.25">
      <c r="B73" s="15"/>
      <c r="C73" s="58" t="s">
        <v>217</v>
      </c>
      <c r="D73" s="38"/>
      <c r="E73" s="39"/>
      <c r="F73" s="16"/>
      <c r="G73" s="16"/>
      <c r="H73" s="16"/>
      <c r="I73" s="16"/>
    </row>
    <row r="74" spans="2:11" s="14" customFormat="1" ht="18" x14ac:dyDescent="0.25">
      <c r="B74" s="15"/>
      <c r="C74" s="59" t="s">
        <v>218</v>
      </c>
      <c r="D74" s="40">
        <v>21344122</v>
      </c>
      <c r="E74" s="41">
        <v>41</v>
      </c>
      <c r="F74" s="16"/>
      <c r="G74" s="16"/>
      <c r="H74" s="16"/>
      <c r="I74" s="16"/>
    </row>
    <row r="75" spans="2:11" s="14" customFormat="1" ht="18" x14ac:dyDescent="0.25">
      <c r="B75" s="17"/>
      <c r="C75" s="60" t="s">
        <v>219</v>
      </c>
      <c r="D75" s="42"/>
      <c r="E75" s="43"/>
      <c r="F75" s="16"/>
      <c r="G75" s="16"/>
      <c r="H75" s="16"/>
      <c r="I75" s="16"/>
    </row>
    <row r="76" spans="2:11" s="14" customFormat="1" ht="18.75" thickBot="1" x14ac:dyDescent="0.3">
      <c r="B76" s="17"/>
      <c r="C76" s="61" t="s">
        <v>220</v>
      </c>
      <c r="D76" s="44"/>
      <c r="E76" s="45"/>
      <c r="F76" s="16"/>
      <c r="G76" s="16"/>
      <c r="H76" s="16"/>
      <c r="I76" s="16"/>
    </row>
    <row r="77" spans="2:11" ht="15.75" thickTop="1" x14ac:dyDescent="0.25">
      <c r="B77" s="2"/>
      <c r="C77" s="6"/>
      <c r="D77" s="5"/>
      <c r="E77" s="5"/>
      <c r="F77" s="5"/>
      <c r="G77" s="5"/>
      <c r="H77" s="5"/>
      <c r="I77" s="5"/>
    </row>
    <row r="78" spans="2:11" x14ac:dyDescent="0.25">
      <c r="B78" s="2"/>
      <c r="C78" s="6"/>
      <c r="D78" s="5"/>
      <c r="E78" s="5"/>
      <c r="F78" s="5"/>
      <c r="G78" s="5"/>
      <c r="H78" s="5"/>
      <c r="I78" s="5"/>
    </row>
    <row r="79" spans="2:11" x14ac:dyDescent="0.25">
      <c r="B79" s="2"/>
      <c r="C79" s="6"/>
      <c r="D79" s="5"/>
      <c r="E79" s="5"/>
      <c r="F79" s="5"/>
      <c r="G79" s="5"/>
      <c r="H79" s="5"/>
      <c r="I79" s="5"/>
    </row>
    <row r="80" spans="2:11" x14ac:dyDescent="0.25">
      <c r="B80" s="2"/>
      <c r="C80" s="6"/>
      <c r="D80" s="5"/>
      <c r="E80" s="5"/>
      <c r="F80" s="5"/>
      <c r="G80" s="5"/>
      <c r="H80" s="5"/>
      <c r="I80" s="5"/>
    </row>
    <row r="81" spans="2:9" x14ac:dyDescent="0.25">
      <c r="B81" s="2"/>
      <c r="C81" s="6"/>
      <c r="D81" s="5"/>
      <c r="E81" s="5"/>
      <c r="F81" s="5"/>
      <c r="G81" s="5"/>
      <c r="H81" s="5"/>
      <c r="I81" s="5"/>
    </row>
    <row r="82" spans="2:9" x14ac:dyDescent="0.25">
      <c r="B82" s="2"/>
      <c r="C82" s="6"/>
      <c r="D82" s="5"/>
      <c r="E82" s="5"/>
      <c r="F82" s="5"/>
      <c r="G82" s="5"/>
      <c r="H82" s="5"/>
      <c r="I82" s="5"/>
    </row>
    <row r="83" spans="2:9" x14ac:dyDescent="0.25">
      <c r="B83" s="2"/>
      <c r="C83" s="6"/>
      <c r="D83" s="5"/>
      <c r="E83" s="5"/>
      <c r="F83" s="5"/>
      <c r="G83" s="5"/>
      <c r="H83" s="5"/>
      <c r="I83" s="5"/>
    </row>
    <row r="84" spans="2:9" x14ac:dyDescent="0.25">
      <c r="B84" s="2"/>
      <c r="C84" s="6"/>
      <c r="D84" s="5"/>
      <c r="E84" s="5"/>
      <c r="F84" s="5"/>
      <c r="G84" s="5"/>
      <c r="H84" s="5"/>
      <c r="I84" s="5"/>
    </row>
    <row r="85" spans="2:9" x14ac:dyDescent="0.25">
      <c r="B85" s="2"/>
      <c r="C85" s="6"/>
      <c r="D85" s="5"/>
      <c r="E85" s="5"/>
      <c r="F85" s="5"/>
      <c r="G85" s="5"/>
      <c r="H85" s="5"/>
      <c r="I85" s="5"/>
    </row>
    <row r="86" spans="2:9" x14ac:dyDescent="0.25">
      <c r="B86" s="2"/>
      <c r="C86" s="6"/>
      <c r="D86" s="5"/>
      <c r="E86" s="5"/>
      <c r="F86" s="5"/>
      <c r="G86" s="5"/>
      <c r="H86" s="5"/>
      <c r="I86" s="5"/>
    </row>
    <row r="87" spans="2:9" x14ac:dyDescent="0.25">
      <c r="B87" s="2"/>
      <c r="C87" s="6"/>
      <c r="D87" s="5"/>
      <c r="E87" s="5"/>
      <c r="F87" s="5"/>
      <c r="G87" s="5"/>
      <c r="H87" s="5"/>
      <c r="I87" s="5"/>
    </row>
    <row r="88" spans="2:9" x14ac:dyDescent="0.25">
      <c r="B88" s="2"/>
      <c r="C88" s="6"/>
      <c r="D88" s="5"/>
      <c r="E88" s="5"/>
      <c r="F88" s="5"/>
      <c r="G88" s="5"/>
      <c r="H88" s="5"/>
      <c r="I88" s="5"/>
    </row>
    <row r="89" spans="2:9" x14ac:dyDescent="0.25">
      <c r="B89" s="2"/>
      <c r="C89" s="6"/>
      <c r="D89" s="5"/>
      <c r="E89" s="5"/>
      <c r="F89" s="5"/>
      <c r="G89" s="5"/>
      <c r="H89" s="5"/>
      <c r="I89" s="5"/>
    </row>
  </sheetData>
  <mergeCells count="9">
    <mergeCell ref="D21:E22"/>
    <mergeCell ref="D8:E8"/>
    <mergeCell ref="C12:E12"/>
    <mergeCell ref="B1:H4"/>
    <mergeCell ref="B5:I6"/>
    <mergeCell ref="C8:C10"/>
    <mergeCell ref="D9:E9"/>
    <mergeCell ref="F9:G9"/>
    <mergeCell ref="H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topLeftCell="A13" zoomScaleNormal="100" workbookViewId="0">
      <selection activeCell="G12" sqref="G12"/>
    </sheetView>
  </sheetViews>
  <sheetFormatPr defaultRowHeight="15" x14ac:dyDescent="0.25"/>
  <cols>
    <col min="3" max="3" width="60.7109375" customWidth="1"/>
    <col min="4" max="4" width="29.140625" customWidth="1"/>
    <col min="5" max="5" width="12.7109375" customWidth="1"/>
    <col min="6" max="6" width="15.42578125" customWidth="1"/>
    <col min="7" max="7" width="9.28515625" bestFit="1" customWidth="1"/>
    <col min="8" max="8" width="15.28515625" customWidth="1"/>
    <col min="9" max="9" width="9.28515625" bestFit="1" customWidth="1"/>
  </cols>
  <sheetData>
    <row r="1" spans="1:11" x14ac:dyDescent="0.25">
      <c r="B1" s="126"/>
      <c r="C1" s="126"/>
      <c r="D1" s="126"/>
      <c r="E1" s="1"/>
      <c r="F1" s="1"/>
      <c r="G1" s="1"/>
      <c r="H1" s="1"/>
      <c r="I1" s="1"/>
      <c r="J1" s="1"/>
      <c r="K1" s="1"/>
    </row>
    <row r="2" spans="1:11" x14ac:dyDescent="0.25">
      <c r="B2" s="126"/>
      <c r="C2" s="126"/>
      <c r="D2" s="126"/>
      <c r="E2" s="1"/>
      <c r="F2" s="1"/>
      <c r="G2" s="1"/>
      <c r="H2" s="1"/>
      <c r="I2" s="1"/>
      <c r="J2" s="1"/>
      <c r="K2" s="1"/>
    </row>
    <row r="3" spans="1:11" x14ac:dyDescent="0.25">
      <c r="B3" s="126"/>
      <c r="C3" s="126"/>
      <c r="D3" s="126"/>
      <c r="E3" s="18" t="s">
        <v>246</v>
      </c>
      <c r="F3" s="1" t="s">
        <v>245</v>
      </c>
      <c r="G3" s="1"/>
      <c r="H3" s="1"/>
      <c r="I3" s="1"/>
      <c r="J3" s="1"/>
      <c r="K3" s="1"/>
    </row>
    <row r="4" spans="1:11" x14ac:dyDescent="0.25">
      <c r="A4" s="18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B5" s="130" t="s">
        <v>0</v>
      </c>
      <c r="C5" s="130"/>
      <c r="D5" s="130"/>
      <c r="E5" s="130"/>
      <c r="F5" s="130"/>
      <c r="G5" s="130"/>
      <c r="H5" s="130"/>
      <c r="I5" s="130"/>
    </row>
    <row r="6" spans="1:11" x14ac:dyDescent="0.25">
      <c r="B6" s="130"/>
      <c r="C6" s="130"/>
      <c r="D6" s="130"/>
      <c r="E6" s="130"/>
      <c r="F6" s="130"/>
      <c r="G6" s="130"/>
      <c r="H6" s="130"/>
      <c r="I6" s="130"/>
    </row>
    <row r="7" spans="1:11" ht="15.75" thickBot="1" x14ac:dyDescent="0.3"/>
    <row r="8" spans="1:11" s="3" customFormat="1" ht="24" thickTop="1" x14ac:dyDescent="0.35">
      <c r="C8" s="162" t="s">
        <v>1</v>
      </c>
      <c r="D8" s="160" t="s">
        <v>2</v>
      </c>
      <c r="E8" s="161"/>
      <c r="F8" s="4"/>
      <c r="G8" s="4"/>
      <c r="H8" s="4"/>
      <c r="I8" s="4"/>
    </row>
    <row r="9" spans="1:11" ht="15.75" x14ac:dyDescent="0.25">
      <c r="C9" s="163"/>
      <c r="D9" s="164" t="s">
        <v>3</v>
      </c>
      <c r="E9" s="159"/>
      <c r="F9" s="157"/>
      <c r="G9" s="157"/>
      <c r="H9" s="157"/>
      <c r="I9" s="157"/>
    </row>
    <row r="10" spans="1:11" x14ac:dyDescent="0.25">
      <c r="C10" s="163"/>
      <c r="D10" s="26" t="s">
        <v>6</v>
      </c>
      <c r="E10" s="21" t="s">
        <v>7</v>
      </c>
      <c r="F10" s="2"/>
      <c r="G10" s="2"/>
      <c r="H10" s="2"/>
      <c r="I10" s="2"/>
    </row>
    <row r="11" spans="1:11" ht="18.75" x14ac:dyDescent="0.25">
      <c r="C11" s="22" t="s">
        <v>221</v>
      </c>
      <c r="D11" s="27"/>
      <c r="E11" s="23"/>
    </row>
    <row r="12" spans="1:11" ht="51" customHeight="1" x14ac:dyDescent="0.25">
      <c r="B12" s="2"/>
      <c r="C12" s="158" t="s">
        <v>224</v>
      </c>
      <c r="D12" s="145"/>
      <c r="E12" s="159"/>
    </row>
    <row r="13" spans="1:11" x14ac:dyDescent="0.25">
      <c r="B13" s="19">
        <v>1</v>
      </c>
      <c r="C13" s="24" t="s">
        <v>225</v>
      </c>
      <c r="D13" s="28">
        <v>24441</v>
      </c>
      <c r="E13" s="29">
        <v>19</v>
      </c>
      <c r="F13" s="8"/>
      <c r="G13" s="8"/>
      <c r="H13" s="8"/>
      <c r="I13" s="8"/>
    </row>
    <row r="14" spans="1:11" ht="30" x14ac:dyDescent="0.25">
      <c r="B14" s="19">
        <v>2</v>
      </c>
      <c r="C14" s="24" t="s">
        <v>226</v>
      </c>
      <c r="D14" s="28">
        <v>281</v>
      </c>
      <c r="E14" s="29">
        <v>57</v>
      </c>
      <c r="F14" s="8"/>
      <c r="G14" s="8"/>
      <c r="H14" s="8"/>
      <c r="I14" s="8"/>
    </row>
    <row r="15" spans="1:11" x14ac:dyDescent="0.25">
      <c r="B15" s="19">
        <v>3</v>
      </c>
      <c r="C15" s="24" t="s">
        <v>227</v>
      </c>
      <c r="D15" s="28">
        <v>1584</v>
      </c>
      <c r="E15" s="29">
        <v>50</v>
      </c>
      <c r="F15" s="8"/>
      <c r="G15" s="8"/>
      <c r="H15" s="8"/>
      <c r="I15" s="8"/>
    </row>
    <row r="16" spans="1:11" x14ac:dyDescent="0.25">
      <c r="B16" s="19">
        <v>4</v>
      </c>
      <c r="C16" s="24" t="s">
        <v>228</v>
      </c>
      <c r="D16" s="28">
        <v>5757</v>
      </c>
      <c r="E16" s="29">
        <v>67</v>
      </c>
      <c r="F16" s="8"/>
      <c r="G16" s="8"/>
      <c r="H16" s="8"/>
      <c r="I16" s="8"/>
    </row>
    <row r="17" spans="2:16" x14ac:dyDescent="0.25">
      <c r="B17" s="19">
        <v>5</v>
      </c>
      <c r="C17" s="24" t="s">
        <v>229</v>
      </c>
      <c r="D17" s="28">
        <v>439</v>
      </c>
      <c r="E17" s="29">
        <v>4</v>
      </c>
      <c r="F17" s="8"/>
      <c r="G17" s="8"/>
      <c r="H17" s="8"/>
      <c r="I17" s="8"/>
    </row>
    <row r="18" spans="2:16" x14ac:dyDescent="0.25">
      <c r="B18" s="19">
        <v>6</v>
      </c>
      <c r="C18" s="24" t="s">
        <v>230</v>
      </c>
      <c r="D18" s="28">
        <v>14891</v>
      </c>
      <c r="E18" s="29">
        <v>48</v>
      </c>
      <c r="F18" s="8"/>
      <c r="G18" s="8"/>
      <c r="H18" s="8"/>
      <c r="I18" s="8"/>
      <c r="J18" s="5"/>
    </row>
    <row r="19" spans="2:16" x14ac:dyDescent="0.25">
      <c r="B19" s="19">
        <v>7</v>
      </c>
      <c r="C19" s="24" t="s">
        <v>231</v>
      </c>
      <c r="D19" s="28">
        <v>20791</v>
      </c>
      <c r="E19" s="29">
        <v>48</v>
      </c>
      <c r="F19" s="8"/>
      <c r="G19" s="8"/>
      <c r="H19" s="8"/>
      <c r="I19" s="8"/>
    </row>
    <row r="20" spans="2:16" x14ac:dyDescent="0.25">
      <c r="B20" s="19">
        <v>8</v>
      </c>
      <c r="C20" s="24" t="s">
        <v>232</v>
      </c>
      <c r="D20" s="28">
        <v>133063</v>
      </c>
      <c r="E20" s="29">
        <v>19</v>
      </c>
      <c r="F20" s="8"/>
      <c r="G20" s="8"/>
      <c r="H20" s="8"/>
      <c r="I20" s="8"/>
    </row>
    <row r="21" spans="2:16" x14ac:dyDescent="0.25">
      <c r="B21" s="19">
        <v>9</v>
      </c>
      <c r="C21" s="24" t="s">
        <v>233</v>
      </c>
      <c r="D21" s="28">
        <v>8662</v>
      </c>
      <c r="E21" s="29">
        <v>74</v>
      </c>
      <c r="F21" s="8"/>
      <c r="G21" s="8"/>
      <c r="H21" s="8"/>
      <c r="I21" s="8"/>
      <c r="J21" s="6"/>
      <c r="K21" s="5"/>
      <c r="L21" s="5"/>
      <c r="M21" s="5"/>
      <c r="N21" s="5"/>
      <c r="O21" s="5"/>
      <c r="P21" s="5"/>
    </row>
    <row r="22" spans="2:16" x14ac:dyDescent="0.25">
      <c r="B22" s="20">
        <f>B21+1</f>
        <v>10</v>
      </c>
      <c r="C22" s="24" t="s">
        <v>234</v>
      </c>
      <c r="D22" s="28">
        <v>5393</v>
      </c>
      <c r="E22" s="29">
        <v>53</v>
      </c>
      <c r="F22" s="8"/>
      <c r="G22" s="8"/>
      <c r="H22" s="8"/>
      <c r="I22" s="8"/>
    </row>
    <row r="23" spans="2:16" x14ac:dyDescent="0.25">
      <c r="B23" s="20">
        <f t="shared" ref="B23:B32" si="0">B22+1</f>
        <v>11</v>
      </c>
      <c r="C23" s="24" t="s">
        <v>235</v>
      </c>
      <c r="D23" s="28">
        <v>117</v>
      </c>
      <c r="E23" s="29">
        <v>41</v>
      </c>
      <c r="F23" s="8"/>
      <c r="G23" s="8"/>
      <c r="H23" s="8"/>
      <c r="I23" s="8"/>
    </row>
    <row r="24" spans="2:16" x14ac:dyDescent="0.25">
      <c r="B24" s="20">
        <f t="shared" si="0"/>
        <v>12</v>
      </c>
      <c r="C24" s="24" t="s">
        <v>236</v>
      </c>
      <c r="D24" s="28">
        <v>447</v>
      </c>
      <c r="E24" s="29">
        <v>44</v>
      </c>
      <c r="F24" s="8"/>
      <c r="G24" s="8"/>
      <c r="H24" s="8"/>
      <c r="I24" s="8"/>
    </row>
    <row r="25" spans="2:16" x14ac:dyDescent="0.25">
      <c r="B25" s="20">
        <f t="shared" si="0"/>
        <v>13</v>
      </c>
      <c r="C25" s="24" t="s">
        <v>237</v>
      </c>
      <c r="D25" s="28">
        <v>100234</v>
      </c>
      <c r="E25" s="29">
        <v>81</v>
      </c>
      <c r="F25" s="8"/>
      <c r="G25" s="8"/>
      <c r="H25" s="8"/>
      <c r="I25" s="8"/>
    </row>
    <row r="26" spans="2:16" x14ac:dyDescent="0.25">
      <c r="B26" s="20">
        <f t="shared" si="0"/>
        <v>14</v>
      </c>
      <c r="C26" s="24" t="s">
        <v>238</v>
      </c>
      <c r="D26" s="28">
        <v>9891</v>
      </c>
      <c r="E26" s="29">
        <v>78</v>
      </c>
      <c r="F26" s="8"/>
      <c r="G26" s="8"/>
      <c r="H26" s="8"/>
      <c r="I26" s="8"/>
    </row>
    <row r="27" spans="2:16" ht="30" x14ac:dyDescent="0.25">
      <c r="B27" s="20">
        <f t="shared" si="0"/>
        <v>15</v>
      </c>
      <c r="C27" s="24" t="s">
        <v>239</v>
      </c>
      <c r="D27" s="28">
        <v>502403</v>
      </c>
      <c r="E27" s="29">
        <v>9</v>
      </c>
      <c r="F27" s="8"/>
      <c r="G27" s="8"/>
      <c r="H27" s="8"/>
      <c r="I27" s="8"/>
    </row>
    <row r="28" spans="2:16" ht="30" x14ac:dyDescent="0.25">
      <c r="B28" s="20">
        <f t="shared" si="0"/>
        <v>16</v>
      </c>
      <c r="C28" s="24" t="s">
        <v>240</v>
      </c>
      <c r="D28" s="28">
        <v>311184</v>
      </c>
      <c r="E28" s="29">
        <v>44</v>
      </c>
      <c r="F28" s="8"/>
      <c r="G28" s="8"/>
      <c r="H28" s="8"/>
      <c r="I28" s="8"/>
    </row>
    <row r="29" spans="2:16" ht="30" x14ac:dyDescent="0.25">
      <c r="B29" s="20">
        <f t="shared" si="0"/>
        <v>17</v>
      </c>
      <c r="C29" s="24" t="s">
        <v>241</v>
      </c>
      <c r="D29" s="28">
        <v>2593681</v>
      </c>
      <c r="E29" s="29">
        <v>37</v>
      </c>
      <c r="F29" s="8"/>
      <c r="G29" s="8"/>
      <c r="H29" s="8"/>
      <c r="I29" s="8"/>
    </row>
    <row r="30" spans="2:16" x14ac:dyDescent="0.25">
      <c r="B30" s="20">
        <f t="shared" si="0"/>
        <v>18</v>
      </c>
      <c r="C30" s="24" t="s">
        <v>242</v>
      </c>
      <c r="D30" s="28">
        <v>83985</v>
      </c>
      <c r="E30" s="29">
        <v>47</v>
      </c>
      <c r="F30" s="8"/>
      <c r="G30" s="8"/>
      <c r="H30" s="8"/>
      <c r="I30" s="8"/>
    </row>
    <row r="31" spans="2:16" x14ac:dyDescent="0.25">
      <c r="B31" s="20">
        <f t="shared" si="0"/>
        <v>19</v>
      </c>
      <c r="C31" s="24" t="s">
        <v>243</v>
      </c>
      <c r="D31" s="28">
        <v>3758</v>
      </c>
      <c r="E31" s="29">
        <v>6</v>
      </c>
      <c r="F31" s="8"/>
      <c r="G31" s="8"/>
      <c r="H31" s="8"/>
      <c r="I31" s="8"/>
      <c r="K31" s="9"/>
    </row>
    <row r="32" spans="2:16" ht="15.75" thickBot="1" x14ac:dyDescent="0.3">
      <c r="B32" s="20">
        <f t="shared" si="0"/>
        <v>20</v>
      </c>
      <c r="C32" s="25" t="s">
        <v>244</v>
      </c>
      <c r="D32" s="30">
        <v>59284</v>
      </c>
      <c r="E32" s="31">
        <v>18</v>
      </c>
      <c r="F32" s="8"/>
      <c r="G32" s="8"/>
      <c r="H32" s="8"/>
      <c r="I32" s="8"/>
    </row>
    <row r="33" spans="2:9" ht="20.25" customHeight="1" thickTop="1" x14ac:dyDescent="0.25">
      <c r="B33" s="7"/>
      <c r="C33" s="10" t="s">
        <v>222</v>
      </c>
      <c r="D33" s="28">
        <f>SUM(D13:D32)+8</f>
        <v>3880294</v>
      </c>
      <c r="E33" s="29">
        <f>SUM(E13:E32)-800</f>
        <v>44</v>
      </c>
      <c r="F33" s="8"/>
      <c r="G33" s="8"/>
      <c r="H33" s="8"/>
      <c r="I33" s="8"/>
    </row>
    <row r="34" spans="2:9" ht="24" customHeight="1" x14ac:dyDescent="0.25">
      <c r="B34" s="7"/>
      <c r="C34" s="35" t="s">
        <v>223</v>
      </c>
      <c r="D34" s="36">
        <v>3880293</v>
      </c>
      <c r="E34" s="37">
        <v>40</v>
      </c>
      <c r="F34" s="8"/>
      <c r="G34" s="8"/>
      <c r="H34" s="8"/>
      <c r="I34" s="8"/>
    </row>
    <row r="35" spans="2:9" x14ac:dyDescent="0.25">
      <c r="B35" s="7"/>
      <c r="C35" s="32" t="s">
        <v>33</v>
      </c>
      <c r="D35" s="33">
        <f>D33-D34</f>
        <v>1</v>
      </c>
      <c r="E35" s="34">
        <f t="shared" ref="E35" si="1">E33-E34</f>
        <v>4</v>
      </c>
      <c r="F35" s="11"/>
      <c r="G35" s="11"/>
      <c r="H35" s="11"/>
      <c r="I35" s="11"/>
    </row>
    <row r="36" spans="2:9" x14ac:dyDescent="0.25">
      <c r="B36" s="7"/>
      <c r="C36" s="6"/>
      <c r="D36" s="5"/>
      <c r="E36" s="5"/>
      <c r="F36" s="5"/>
      <c r="G36" s="5"/>
      <c r="H36" s="5"/>
      <c r="I36" s="5"/>
    </row>
    <row r="37" spans="2:9" x14ac:dyDescent="0.25">
      <c r="B37" s="7"/>
      <c r="C37" s="6"/>
      <c r="D37" s="5"/>
      <c r="E37" s="5"/>
      <c r="F37" s="5"/>
      <c r="G37" s="5"/>
      <c r="H37" s="5"/>
      <c r="I37" s="5"/>
    </row>
    <row r="38" spans="2:9" x14ac:dyDescent="0.25">
      <c r="B38" s="7"/>
      <c r="C38" s="6"/>
      <c r="D38" s="5"/>
      <c r="E38" s="5"/>
      <c r="F38" s="5"/>
      <c r="G38" s="5"/>
      <c r="H38" s="5"/>
      <c r="I38" s="5"/>
    </row>
    <row r="39" spans="2:9" x14ac:dyDescent="0.25">
      <c r="B39" s="7"/>
      <c r="C39" s="6"/>
      <c r="D39" s="5"/>
      <c r="E39" s="5"/>
      <c r="F39" s="5"/>
      <c r="G39" s="5"/>
      <c r="H39" s="5"/>
      <c r="I39" s="5"/>
    </row>
    <row r="40" spans="2:9" x14ac:dyDescent="0.25">
      <c r="B40" s="7"/>
      <c r="C40" s="6"/>
      <c r="D40" s="5"/>
      <c r="E40" s="5"/>
      <c r="F40" s="5"/>
      <c r="G40" s="5"/>
      <c r="H40" s="5"/>
      <c r="I40" s="5"/>
    </row>
    <row r="41" spans="2:9" x14ac:dyDescent="0.25">
      <c r="B41" s="2"/>
      <c r="C41" s="6"/>
      <c r="D41" s="5"/>
      <c r="E41" s="5"/>
      <c r="F41" s="5"/>
      <c r="G41" s="5"/>
      <c r="H41" s="5"/>
      <c r="I41" s="5"/>
    </row>
    <row r="42" spans="2:9" x14ac:dyDescent="0.25">
      <c r="B42" s="2"/>
      <c r="C42" s="6"/>
      <c r="D42" s="5"/>
      <c r="E42" s="5"/>
      <c r="F42" s="5"/>
      <c r="G42" s="5"/>
      <c r="H42" s="5"/>
      <c r="I42" s="5"/>
    </row>
    <row r="43" spans="2:9" x14ac:dyDescent="0.25">
      <c r="B43" s="2"/>
      <c r="C43" s="6"/>
      <c r="D43" s="5"/>
      <c r="E43" s="5"/>
      <c r="F43" s="5"/>
      <c r="G43" s="5"/>
      <c r="H43" s="5"/>
      <c r="I43" s="5"/>
    </row>
    <row r="44" spans="2:9" x14ac:dyDescent="0.25">
      <c r="B44" s="2"/>
      <c r="C44" s="6"/>
      <c r="D44" s="5"/>
      <c r="E44" s="5"/>
      <c r="F44" s="5"/>
      <c r="G44" s="5"/>
      <c r="H44" s="5"/>
      <c r="I44" s="5"/>
    </row>
    <row r="45" spans="2:9" x14ac:dyDescent="0.25">
      <c r="B45" s="2"/>
      <c r="C45" s="6"/>
      <c r="D45" s="5"/>
      <c r="E45" s="5"/>
      <c r="F45" s="5"/>
      <c r="G45" s="5"/>
      <c r="H45" s="5"/>
      <c r="I45" s="5"/>
    </row>
    <row r="46" spans="2:9" x14ac:dyDescent="0.25">
      <c r="B46" s="2"/>
      <c r="C46" s="6"/>
      <c r="D46" s="5"/>
      <c r="E46" s="5"/>
      <c r="F46" s="5"/>
      <c r="G46" s="5"/>
      <c r="H46" s="5"/>
      <c r="I46" s="5"/>
    </row>
    <row r="47" spans="2:9" x14ac:dyDescent="0.25">
      <c r="B47" s="2"/>
      <c r="C47" s="6"/>
      <c r="D47" s="5"/>
      <c r="E47" s="5"/>
      <c r="F47" s="5"/>
      <c r="G47" s="5"/>
      <c r="H47" s="5"/>
      <c r="I47" s="5"/>
    </row>
    <row r="48" spans="2:9" x14ac:dyDescent="0.25">
      <c r="B48" s="2"/>
      <c r="C48" s="6"/>
      <c r="D48" s="5"/>
      <c r="E48" s="5"/>
      <c r="F48" s="5"/>
      <c r="G48" s="5"/>
      <c r="H48" s="5"/>
      <c r="I48" s="5"/>
    </row>
    <row r="49" spans="2:9" x14ac:dyDescent="0.25">
      <c r="B49" s="2"/>
      <c r="C49" s="6"/>
      <c r="D49" s="5"/>
      <c r="E49" s="5"/>
      <c r="F49" s="5"/>
      <c r="G49" s="5"/>
      <c r="H49" s="5"/>
      <c r="I49" s="5"/>
    </row>
    <row r="50" spans="2:9" x14ac:dyDescent="0.25">
      <c r="B50" s="2"/>
      <c r="C50" s="6"/>
      <c r="D50" s="5"/>
      <c r="E50" s="5"/>
      <c r="F50" s="5"/>
      <c r="G50" s="5"/>
      <c r="H50" s="5"/>
      <c r="I50" s="5"/>
    </row>
    <row r="51" spans="2:9" x14ac:dyDescent="0.25">
      <c r="B51" s="2"/>
      <c r="C51" s="6"/>
      <c r="D51" s="5"/>
      <c r="E51" s="5"/>
      <c r="F51" s="5"/>
      <c r="G51" s="5"/>
      <c r="H51" s="5"/>
      <c r="I51" s="5"/>
    </row>
    <row r="52" spans="2:9" x14ac:dyDescent="0.25">
      <c r="B52" s="2"/>
      <c r="C52" s="6"/>
      <c r="D52" s="5"/>
      <c r="E52" s="5"/>
      <c r="F52" s="5"/>
      <c r="G52" s="5"/>
      <c r="H52" s="5"/>
      <c r="I52" s="5"/>
    </row>
    <row r="53" spans="2:9" x14ac:dyDescent="0.25">
      <c r="B53" s="2"/>
      <c r="C53" s="6"/>
      <c r="D53" s="5"/>
      <c r="E53" s="5"/>
      <c r="F53" s="5"/>
      <c r="G53" s="5"/>
      <c r="H53" s="5"/>
      <c r="I53" s="5"/>
    </row>
    <row r="54" spans="2:9" x14ac:dyDescent="0.25">
      <c r="B54" s="2"/>
      <c r="C54" s="6"/>
      <c r="D54" s="5"/>
      <c r="E54" s="5"/>
      <c r="F54" s="5"/>
      <c r="G54" s="5"/>
      <c r="H54" s="5"/>
      <c r="I54" s="5"/>
    </row>
    <row r="55" spans="2:9" x14ac:dyDescent="0.25">
      <c r="B55" s="2"/>
      <c r="C55" s="6"/>
      <c r="D55" s="5"/>
      <c r="E55" s="5"/>
      <c r="F55" s="5"/>
      <c r="G55" s="5"/>
      <c r="H55" s="5"/>
      <c r="I55" s="5"/>
    </row>
  </sheetData>
  <mergeCells count="8">
    <mergeCell ref="C12:E12"/>
    <mergeCell ref="B1:D3"/>
    <mergeCell ref="D8:E8"/>
    <mergeCell ref="B5:I6"/>
    <mergeCell ref="C8:C10"/>
    <mergeCell ref="D9:E9"/>
    <mergeCell ref="F9:G9"/>
    <mergeCell ref="H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Первое разделение</vt:lpstr>
      <vt:lpstr>Второе разделение</vt:lpstr>
      <vt:lpstr>Третье разделение</vt:lpstr>
      <vt:lpstr>Четвертое разделение</vt:lpstr>
      <vt:lpstr>Пятое разделение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о государственных доходах России, 1769 год</dc:title>
  <dc:subject>Бюджет государства</dc:subject>
  <dc:creator>А.К. Гоголев</dc:creator>
  <dc:description>Сайт "Встарь, или Как жили люди"</dc:description>
  <cp:lastModifiedBy>Андрей Гоголев</cp:lastModifiedBy>
  <dcterms:created xsi:type="dcterms:W3CDTF">2011-01-04T08:31:16Z</dcterms:created>
  <dcterms:modified xsi:type="dcterms:W3CDTF">2019-02-18T07:56:47Z</dcterms:modified>
</cp:coreProperties>
</file>